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tabRatio="645"/>
  </bookViews>
  <sheets>
    <sheet name="Introduction" sheetId="5" r:id="rId1"/>
    <sheet name="Instructions" sheetId="6" r:id="rId2"/>
    <sheet name="Audit Tool" sheetId="3" r:id="rId3"/>
    <sheet name="Recommendations" sheetId="4" r:id="rId4"/>
    <sheet name="Sheet7" sheetId="7" state="hidden" r:id="rId5"/>
    <sheet name="Definitions" sheetId="8" r:id="rId6"/>
  </sheets>
  <definedNames>
    <definedName name="Answer1">Sheet7!$A$2:$A$5</definedName>
    <definedName name="Answer10">Sheet7!#REF!</definedName>
    <definedName name="Answer11">Sheet7!#REF!</definedName>
    <definedName name="Answer12">#REF!</definedName>
    <definedName name="Answer13">#REF!</definedName>
    <definedName name="Answer2">Sheet7!$C$2:$C$3</definedName>
    <definedName name="Answer3">Sheet7!$E$2:$E$3</definedName>
    <definedName name="Answer4">Sheet7!$G$2:$G$3</definedName>
    <definedName name="Answer5">Sheet7!$I$2:$I$3</definedName>
    <definedName name="Answer6">Sheet7!$K$2:$K$4</definedName>
    <definedName name="Answer7">Sheet7!$M$2:$M$3</definedName>
    <definedName name="Answer8">Sheet7!$O$2:$O$4</definedName>
    <definedName name="Answer9">Sheet7!$Q$2:$Q$3</definedName>
    <definedName name="Asnwer10">#REF!</definedName>
  </definedNames>
  <calcPr calcId="125725"/>
  <fileRecoveryPr autoRecover="0"/>
</workbook>
</file>

<file path=xl/calcChain.xml><?xml version="1.0" encoding="utf-8"?>
<calcChain xmlns="http://schemas.openxmlformats.org/spreadsheetml/2006/main">
  <c r="H29" i="3"/>
  <c r="H24" s="1"/>
  <c r="H28"/>
  <c r="H25"/>
  <c r="H21"/>
  <c r="H19"/>
  <c r="AW8"/>
  <c r="T8"/>
  <c r="H26" l="1"/>
  <c r="H23"/>
  <c r="H22" s="1"/>
  <c r="BN8"/>
  <c r="BH8"/>
  <c r="BL8" s="1"/>
  <c r="BG8"/>
  <c r="BE8"/>
  <c r="BD8"/>
  <c r="BF8" s="1"/>
  <c r="BC8"/>
  <c r="AY8"/>
  <c r="AW16"/>
  <c r="AW9"/>
  <c r="AW10"/>
  <c r="AW11"/>
  <c r="AW12"/>
  <c r="AW13"/>
  <c r="AW14"/>
  <c r="AW15"/>
  <c r="AW17"/>
  <c r="AT8"/>
  <c r="AU8" s="1"/>
  <c r="AS8"/>
  <c r="AQ8"/>
  <c r="AL8"/>
  <c r="AO8" s="1"/>
  <c r="AJ8"/>
  <c r="Z8"/>
  <c r="AC8" s="1"/>
  <c r="Y8"/>
  <c r="X8"/>
  <c r="S8"/>
  <c r="R8"/>
  <c r="V8" s="1"/>
  <c r="P8"/>
  <c r="N8"/>
  <c r="I8"/>
  <c r="I9"/>
  <c r="BB29"/>
  <c r="BB28"/>
  <c r="BB24" s="1"/>
  <c r="BB25"/>
  <c r="BB21"/>
  <c r="BB19"/>
  <c r="BA29"/>
  <c r="BA24" s="1"/>
  <c r="BA28"/>
  <c r="BA25"/>
  <c r="BA21"/>
  <c r="BA19"/>
  <c r="AZ29"/>
  <c r="AZ28"/>
  <c r="AZ25"/>
  <c r="AZ21"/>
  <c r="AZ19"/>
  <c r="AX29"/>
  <c r="AX28"/>
  <c r="AX24" s="1"/>
  <c r="AX25"/>
  <c r="AX21"/>
  <c r="AX19"/>
  <c r="AV29"/>
  <c r="AV28"/>
  <c r="AV25"/>
  <c r="AV21"/>
  <c r="AV19"/>
  <c r="AR29"/>
  <c r="AR28"/>
  <c r="AR25"/>
  <c r="AR21"/>
  <c r="AR19"/>
  <c r="AK29"/>
  <c r="AK24" s="1"/>
  <c r="AK28"/>
  <c r="AK25"/>
  <c r="AK21"/>
  <c r="AK19"/>
  <c r="AI29"/>
  <c r="AI24" s="1"/>
  <c r="AI28"/>
  <c r="AI25"/>
  <c r="AI21"/>
  <c r="AI19"/>
  <c r="AH29"/>
  <c r="AH28"/>
  <c r="AH25"/>
  <c r="AH24"/>
  <c r="AH21"/>
  <c r="AH19"/>
  <c r="AG29"/>
  <c r="AG28"/>
  <c r="AG24" s="1"/>
  <c r="AG25"/>
  <c r="AG21"/>
  <c r="AG19"/>
  <c r="AF29"/>
  <c r="AF28"/>
  <c r="AF25"/>
  <c r="AF21"/>
  <c r="AF19"/>
  <c r="AE29"/>
  <c r="AE28"/>
  <c r="AE24" s="1"/>
  <c r="AE25"/>
  <c r="AE21"/>
  <c r="AE19"/>
  <c r="AD29"/>
  <c r="AD24" s="1"/>
  <c r="AD28"/>
  <c r="AD25"/>
  <c r="AD21"/>
  <c r="AD19"/>
  <c r="W29"/>
  <c r="W28"/>
  <c r="W25"/>
  <c r="W21"/>
  <c r="W19"/>
  <c r="Q29"/>
  <c r="Q28"/>
  <c r="Q25"/>
  <c r="Q21"/>
  <c r="Q19"/>
  <c r="O29"/>
  <c r="O28"/>
  <c r="O25"/>
  <c r="O21"/>
  <c r="O19"/>
  <c r="M29"/>
  <c r="M28"/>
  <c r="M25"/>
  <c r="M21"/>
  <c r="M19"/>
  <c r="L29"/>
  <c r="L28"/>
  <c r="L25"/>
  <c r="L21"/>
  <c r="L19"/>
  <c r="K29"/>
  <c r="K28"/>
  <c r="K25"/>
  <c r="K21"/>
  <c r="K19"/>
  <c r="BU10"/>
  <c r="BS10"/>
  <c r="BO10"/>
  <c r="BQ10" s="1"/>
  <c r="BN10"/>
  <c r="BC10"/>
  <c r="AY10"/>
  <c r="AT10"/>
  <c r="AU10" s="1"/>
  <c r="AS10"/>
  <c r="AQ10"/>
  <c r="AO10"/>
  <c r="AM10"/>
  <c r="AL10"/>
  <c r="AP10" s="1"/>
  <c r="AJ10"/>
  <c r="Z9"/>
  <c r="Y9"/>
  <c r="X9"/>
  <c r="T9"/>
  <c r="S9"/>
  <c r="P9"/>
  <c r="N9"/>
  <c r="BS12"/>
  <c r="BS14"/>
  <c r="BS16"/>
  <c r="BN9"/>
  <c r="BN11"/>
  <c r="BN12"/>
  <c r="BN13"/>
  <c r="BN14"/>
  <c r="BN15"/>
  <c r="BN16"/>
  <c r="BN17"/>
  <c r="BD9"/>
  <c r="BG9" s="1"/>
  <c r="BD10"/>
  <c r="BF10" s="1"/>
  <c r="BD11"/>
  <c r="BG11" s="1"/>
  <c r="BD12"/>
  <c r="BG12" s="1"/>
  <c r="BD13"/>
  <c r="BG13" s="1"/>
  <c r="BD14"/>
  <c r="BE14" s="1"/>
  <c r="BD15"/>
  <c r="BG15" s="1"/>
  <c r="BD16"/>
  <c r="BG16" s="1"/>
  <c r="BD17"/>
  <c r="BG17" s="1"/>
  <c r="AT9"/>
  <c r="AT11"/>
  <c r="AT12"/>
  <c r="AT13"/>
  <c r="AU13" s="1"/>
  <c r="AT14"/>
  <c r="AU14" s="1"/>
  <c r="AT15"/>
  <c r="AT16"/>
  <c r="AT17"/>
  <c r="AU17" s="1"/>
  <c r="AU16"/>
  <c r="BH16"/>
  <c r="BL16" s="1"/>
  <c r="BF16"/>
  <c r="BE16"/>
  <c r="BC16"/>
  <c r="AY16"/>
  <c r="AS16"/>
  <c r="AQ16"/>
  <c r="AL16"/>
  <c r="AO16" s="1"/>
  <c r="AJ16"/>
  <c r="Z16"/>
  <c r="AB16" s="1"/>
  <c r="Y16"/>
  <c r="X16"/>
  <c r="T16"/>
  <c r="S16"/>
  <c r="R16"/>
  <c r="U16" s="1"/>
  <c r="P16"/>
  <c r="N16"/>
  <c r="I16"/>
  <c r="I11"/>
  <c r="I12"/>
  <c r="I13"/>
  <c r="N13"/>
  <c r="P13"/>
  <c r="R13"/>
  <c r="S13"/>
  <c r="T13"/>
  <c r="U13"/>
  <c r="V13"/>
  <c r="X13"/>
  <c r="Y13"/>
  <c r="Z13"/>
  <c r="AA13" s="1"/>
  <c r="AJ13"/>
  <c r="AL13"/>
  <c r="AM13" s="1"/>
  <c r="AQ13"/>
  <c r="AS13"/>
  <c r="AY13"/>
  <c r="BC13"/>
  <c r="BE13"/>
  <c r="BF13"/>
  <c r="BH13"/>
  <c r="BI13" s="1"/>
  <c r="I14"/>
  <c r="N14"/>
  <c r="P14"/>
  <c r="R14"/>
  <c r="U14" s="1"/>
  <c r="S14"/>
  <c r="T14"/>
  <c r="X14"/>
  <c r="Y14"/>
  <c r="Z14"/>
  <c r="AA14" s="1"/>
  <c r="AJ14"/>
  <c r="AL14"/>
  <c r="AM14" s="1"/>
  <c r="AQ14"/>
  <c r="AS14"/>
  <c r="AY14"/>
  <c r="BC14"/>
  <c r="I15"/>
  <c r="N15"/>
  <c r="P15"/>
  <c r="R15"/>
  <c r="U15" s="1"/>
  <c r="S15"/>
  <c r="T15"/>
  <c r="X15"/>
  <c r="Y15"/>
  <c r="Z15"/>
  <c r="AA15" s="1"/>
  <c r="AJ15"/>
  <c r="AL15"/>
  <c r="AM15" s="1"/>
  <c r="AQ15"/>
  <c r="AS15"/>
  <c r="AU15"/>
  <c r="AY15"/>
  <c r="BC15"/>
  <c r="BE15"/>
  <c r="BF15"/>
  <c r="I17"/>
  <c r="N17"/>
  <c r="P17"/>
  <c r="R17"/>
  <c r="U17" s="1"/>
  <c r="S17"/>
  <c r="T17"/>
  <c r="X17"/>
  <c r="Y17"/>
  <c r="Z17"/>
  <c r="AA17" s="1"/>
  <c r="AJ17"/>
  <c r="AL17"/>
  <c r="AM17" s="1"/>
  <c r="AQ17"/>
  <c r="AS17"/>
  <c r="AY17"/>
  <c r="BC17"/>
  <c r="BE17"/>
  <c r="BF17"/>
  <c r="BH17"/>
  <c r="BI17" s="1"/>
  <c r="I10"/>
  <c r="AQ9"/>
  <c r="AQ25" s="1"/>
  <c r="AQ11"/>
  <c r="AQ12"/>
  <c r="AL9"/>
  <c r="AL11"/>
  <c r="AL12"/>
  <c r="AJ9"/>
  <c r="AJ29" s="1"/>
  <c r="AJ11"/>
  <c r="AJ12"/>
  <c r="H30" l="1"/>
  <c r="H20"/>
  <c r="AL29"/>
  <c r="BN25"/>
  <c r="BO16"/>
  <c r="BQ16" s="1"/>
  <c r="BO14"/>
  <c r="BP14" s="1"/>
  <c r="BO12"/>
  <c r="BS17"/>
  <c r="BS15"/>
  <c r="BS13"/>
  <c r="BS11"/>
  <c r="BT16"/>
  <c r="BT14"/>
  <c r="BT12"/>
  <c r="BU17"/>
  <c r="BU15"/>
  <c r="BU13"/>
  <c r="BU11"/>
  <c r="BV16"/>
  <c r="BV14"/>
  <c r="BV12"/>
  <c r="AA9"/>
  <c r="AC9"/>
  <c r="AN10"/>
  <c r="BH10"/>
  <c r="BP10"/>
  <c r="BR10"/>
  <c r="BT10"/>
  <c r="BV10"/>
  <c r="BW10" s="1"/>
  <c r="BZ10"/>
  <c r="M24"/>
  <c r="Q24"/>
  <c r="AJ25"/>
  <c r="AL25"/>
  <c r="AV24"/>
  <c r="AZ24"/>
  <c r="BD21"/>
  <c r="BD29"/>
  <c r="BG14"/>
  <c r="BG10"/>
  <c r="I28"/>
  <c r="AA8"/>
  <c r="AM8"/>
  <c r="AN8"/>
  <c r="AP8"/>
  <c r="BI8"/>
  <c r="BK8"/>
  <c r="BM8"/>
  <c r="BO8"/>
  <c r="BT8"/>
  <c r="BV8"/>
  <c r="BO17"/>
  <c r="BP17" s="1"/>
  <c r="BO15"/>
  <c r="BP15" s="1"/>
  <c r="BO13"/>
  <c r="BP13" s="1"/>
  <c r="BO11"/>
  <c r="BT17"/>
  <c r="BT15"/>
  <c r="BT13"/>
  <c r="BT11"/>
  <c r="BU16"/>
  <c r="BU14"/>
  <c r="BU12"/>
  <c r="BV17"/>
  <c r="BW17" s="1"/>
  <c r="BV15"/>
  <c r="BW15" s="1"/>
  <c r="BV13"/>
  <c r="BW13" s="1"/>
  <c r="BV11"/>
  <c r="BW11" s="1"/>
  <c r="BW16"/>
  <c r="BZ16" s="1"/>
  <c r="BW14"/>
  <c r="CA14" s="1"/>
  <c r="BW12"/>
  <c r="BZ12" s="1"/>
  <c r="BY16"/>
  <c r="BY12"/>
  <c r="AB9"/>
  <c r="BE10"/>
  <c r="BD19"/>
  <c r="BD28"/>
  <c r="AB8"/>
  <c r="AT25"/>
  <c r="BJ8"/>
  <c r="BS8"/>
  <c r="BU8"/>
  <c r="BW8"/>
  <c r="BX8" s="1"/>
  <c r="BY8"/>
  <c r="I25"/>
  <c r="L24"/>
  <c r="K24"/>
  <c r="BG29"/>
  <c r="BD24"/>
  <c r="BB26"/>
  <c r="BB30" s="1"/>
  <c r="BA26"/>
  <c r="BA30" s="1"/>
  <c r="AZ26"/>
  <c r="AX26"/>
  <c r="AX30" s="1"/>
  <c r="AW25"/>
  <c r="AW29"/>
  <c r="AW21"/>
  <c r="AW28"/>
  <c r="AW19"/>
  <c r="AT28"/>
  <c r="AT21"/>
  <c r="AR26"/>
  <c r="AR24"/>
  <c r="AQ29"/>
  <c r="BO9"/>
  <c r="BQ9" s="1"/>
  <c r="BV9"/>
  <c r="BW9" s="1"/>
  <c r="AL19"/>
  <c r="AL28"/>
  <c r="AL24" s="1"/>
  <c r="AQ19"/>
  <c r="AQ28"/>
  <c r="AQ24" s="1"/>
  <c r="BT9"/>
  <c r="BN29"/>
  <c r="BN19"/>
  <c r="BN28"/>
  <c r="BS9"/>
  <c r="BU9"/>
  <c r="BN21"/>
  <c r="AL21"/>
  <c r="AL23" s="1"/>
  <c r="AQ21"/>
  <c r="AK26"/>
  <c r="AK30" s="1"/>
  <c r="AJ19"/>
  <c r="AJ28"/>
  <c r="AJ24" s="1"/>
  <c r="AT19"/>
  <c r="AT29"/>
  <c r="AJ21"/>
  <c r="BD25"/>
  <c r="AI26"/>
  <c r="AI30" s="1"/>
  <c r="AH26"/>
  <c r="AH30" s="1"/>
  <c r="AG26"/>
  <c r="AG30" s="1"/>
  <c r="AF24"/>
  <c r="AE26"/>
  <c r="AE30" s="1"/>
  <c r="AD26"/>
  <c r="AD30" s="1"/>
  <c r="AD23"/>
  <c r="AD20" s="1"/>
  <c r="W26"/>
  <c r="W24"/>
  <c r="Q26"/>
  <c r="O23"/>
  <c r="O20" s="1"/>
  <c r="O24"/>
  <c r="M26"/>
  <c r="I21"/>
  <c r="I29"/>
  <c r="I24" s="1"/>
  <c r="I19"/>
  <c r="BG19"/>
  <c r="BG28"/>
  <c r="BG25"/>
  <c r="BG21"/>
  <c r="AV26"/>
  <c r="BD23"/>
  <c r="BB23"/>
  <c r="BB20" s="1"/>
  <c r="BA23"/>
  <c r="BA20" s="1"/>
  <c r="AZ23"/>
  <c r="AZ20" s="1"/>
  <c r="AX23"/>
  <c r="AV23"/>
  <c r="AV20" s="1"/>
  <c r="AT23"/>
  <c r="AR23"/>
  <c r="AR20" s="1"/>
  <c r="AK23"/>
  <c r="AK20" s="1"/>
  <c r="AI23"/>
  <c r="AH23"/>
  <c r="AH20" s="1"/>
  <c r="AG23"/>
  <c r="AG20" s="1"/>
  <c r="AF23"/>
  <c r="AF22" s="1"/>
  <c r="AE20"/>
  <c r="AE23"/>
  <c r="AE22" s="1"/>
  <c r="AD22"/>
  <c r="W23"/>
  <c r="W20" s="1"/>
  <c r="Q20"/>
  <c r="Q23"/>
  <c r="Q22" s="1"/>
  <c r="O22"/>
  <c r="M23"/>
  <c r="M20" s="1"/>
  <c r="L23"/>
  <c r="L20" s="1"/>
  <c r="K23"/>
  <c r="BH15"/>
  <c r="BI15" s="1"/>
  <c r="BF14"/>
  <c r="BH14"/>
  <c r="BI14" s="1"/>
  <c r="BQ17"/>
  <c r="BL17"/>
  <c r="BJ14"/>
  <c r="V16"/>
  <c r="AA16"/>
  <c r="AC16"/>
  <c r="AN16"/>
  <c r="AP16"/>
  <c r="BI16"/>
  <c r="BK16"/>
  <c r="BM16"/>
  <c r="BP16"/>
  <c r="BR16"/>
  <c r="BL13"/>
  <c r="AM16"/>
  <c r="BJ16"/>
  <c r="AB17"/>
  <c r="AP15"/>
  <c r="BQ14"/>
  <c r="AC14"/>
  <c r="BJ13"/>
  <c r="AP17"/>
  <c r="BQ15"/>
  <c r="BL15"/>
  <c r="AB15"/>
  <c r="BR14"/>
  <c r="BM14"/>
  <c r="BK14"/>
  <c r="AP14"/>
  <c r="AB14"/>
  <c r="V14"/>
  <c r="AO13"/>
  <c r="BQ13"/>
  <c r="BJ17"/>
  <c r="AN17"/>
  <c r="BJ15"/>
  <c r="AN15"/>
  <c r="AC13"/>
  <c r="BR17"/>
  <c r="BM17"/>
  <c r="BK17"/>
  <c r="AC17"/>
  <c r="V17"/>
  <c r="BR15"/>
  <c r="AC15"/>
  <c r="V15"/>
  <c r="AN14"/>
  <c r="BR13"/>
  <c r="BM13"/>
  <c r="BK13"/>
  <c r="AP13"/>
  <c r="AN13"/>
  <c r="AB13"/>
  <c r="AO17"/>
  <c r="AO15"/>
  <c r="AO14"/>
  <c r="BY13" l="1"/>
  <c r="BZ13"/>
  <c r="CB13"/>
  <c r="CA13"/>
  <c r="BX13"/>
  <c r="BY17"/>
  <c r="BZ17"/>
  <c r="CB17"/>
  <c r="CA17"/>
  <c r="BX17"/>
  <c r="CB11"/>
  <c r="CA11"/>
  <c r="BX11"/>
  <c r="BY11"/>
  <c r="BZ11"/>
  <c r="CB15"/>
  <c r="CA15"/>
  <c r="BX15"/>
  <c r="BY15"/>
  <c r="BZ15"/>
  <c r="O26"/>
  <c r="O30" s="1"/>
  <c r="AF26"/>
  <c r="AF30" s="1"/>
  <c r="K26"/>
  <c r="K30" s="1"/>
  <c r="BQ8"/>
  <c r="BP8"/>
  <c r="BR8"/>
  <c r="CA10"/>
  <c r="BY10"/>
  <c r="BM10"/>
  <c r="BK10"/>
  <c r="BI10"/>
  <c r="BL10"/>
  <c r="BJ10"/>
  <c r="I23"/>
  <c r="I20" s="1"/>
  <c r="BZ8"/>
  <c r="AZ30"/>
  <c r="Q30"/>
  <c r="CB12"/>
  <c r="CB16"/>
  <c r="BZ14"/>
  <c r="BX12"/>
  <c r="BX16"/>
  <c r="CA8"/>
  <c r="CA12"/>
  <c r="CA16"/>
  <c r="L26"/>
  <c r="L30"/>
  <c r="BL14"/>
  <c r="AG22"/>
  <c r="AH22"/>
  <c r="AR22"/>
  <c r="AZ22"/>
  <c r="BA22"/>
  <c r="BB22"/>
  <c r="W30"/>
  <c r="AJ26"/>
  <c r="AJ30" s="1"/>
  <c r="AQ26"/>
  <c r="AQ30" s="1"/>
  <c r="AR30"/>
  <c r="BY14"/>
  <c r="CB8"/>
  <c r="AV30"/>
  <c r="M30"/>
  <c r="BX10"/>
  <c r="CB14"/>
  <c r="BX14"/>
  <c r="CB10"/>
  <c r="I22"/>
  <c r="L22"/>
  <c r="BG24"/>
  <c r="BD26"/>
  <c r="BD30" s="1"/>
  <c r="AW24"/>
  <c r="AW23"/>
  <c r="AW20" s="1"/>
  <c r="AV22"/>
  <c r="AT24"/>
  <c r="AL22"/>
  <c r="AL20"/>
  <c r="BW19"/>
  <c r="BW25"/>
  <c r="BW28"/>
  <c r="BW29"/>
  <c r="BW21"/>
  <c r="BY9"/>
  <c r="CB9"/>
  <c r="BZ9"/>
  <c r="BX9"/>
  <c r="CA9"/>
  <c r="BS19"/>
  <c r="BS25"/>
  <c r="BS29"/>
  <c r="BS21"/>
  <c r="BS28"/>
  <c r="BO29"/>
  <c r="BO21"/>
  <c r="BO28"/>
  <c r="BO19"/>
  <c r="BO25"/>
  <c r="AQ23"/>
  <c r="AQ20" s="1"/>
  <c r="BU25"/>
  <c r="BU19"/>
  <c r="BU29"/>
  <c r="BU21"/>
  <c r="BU28"/>
  <c r="BV28"/>
  <c r="BV19"/>
  <c r="BV29"/>
  <c r="BV21"/>
  <c r="BV25"/>
  <c r="BN23"/>
  <c r="BT28"/>
  <c r="BT19"/>
  <c r="BT29"/>
  <c r="BT21"/>
  <c r="BT25"/>
  <c r="BN24"/>
  <c r="AL26"/>
  <c r="AL30" s="1"/>
  <c r="AK22"/>
  <c r="BG23"/>
  <c r="BG20" s="1"/>
  <c r="AJ23"/>
  <c r="AF20"/>
  <c r="W22"/>
  <c r="I26"/>
  <c r="I30" s="1"/>
  <c r="BG22"/>
  <c r="BD22"/>
  <c r="BD20"/>
  <c r="AX22"/>
  <c r="AX20"/>
  <c r="AT22"/>
  <c r="AT20"/>
  <c r="AI22"/>
  <c r="AI20"/>
  <c r="M22"/>
  <c r="K22"/>
  <c r="K20"/>
  <c r="BM15"/>
  <c r="BK15"/>
  <c r="BQ11"/>
  <c r="BR12"/>
  <c r="BE9"/>
  <c r="BF9"/>
  <c r="BH9"/>
  <c r="BE11"/>
  <c r="BF11"/>
  <c r="BH11"/>
  <c r="BE12"/>
  <c r="BF12"/>
  <c r="BH12"/>
  <c r="BC9"/>
  <c r="BC11"/>
  <c r="BC12"/>
  <c r="AY9"/>
  <c r="AY11"/>
  <c r="AY12"/>
  <c r="AU9"/>
  <c r="AU11"/>
  <c r="AU12"/>
  <c r="AS9"/>
  <c r="AS11"/>
  <c r="AS12"/>
  <c r="AM9"/>
  <c r="AN9"/>
  <c r="AO9"/>
  <c r="AP9"/>
  <c r="AM11"/>
  <c r="AN11"/>
  <c r="AO11"/>
  <c r="AP11"/>
  <c r="AM12"/>
  <c r="AN12"/>
  <c r="AO12"/>
  <c r="AP12"/>
  <c r="X10"/>
  <c r="Y10"/>
  <c r="Z10"/>
  <c r="X11"/>
  <c r="Y11"/>
  <c r="Z11"/>
  <c r="AA11" s="1"/>
  <c r="X12"/>
  <c r="Y12"/>
  <c r="Z12"/>
  <c r="AB12" s="1"/>
  <c r="T10"/>
  <c r="T11"/>
  <c r="T12"/>
  <c r="R9"/>
  <c r="R10"/>
  <c r="U10" s="1"/>
  <c r="S10"/>
  <c r="R11"/>
  <c r="U11" s="1"/>
  <c r="S11"/>
  <c r="R12"/>
  <c r="V12" s="1"/>
  <c r="S12"/>
  <c r="P12"/>
  <c r="P11"/>
  <c r="P10"/>
  <c r="N10"/>
  <c r="N11"/>
  <c r="N12"/>
  <c r="U9" l="1"/>
  <c r="V9"/>
  <c r="AC10"/>
  <c r="Z25"/>
  <c r="Z29"/>
  <c r="Z21"/>
  <c r="Z28"/>
  <c r="Z24" s="1"/>
  <c r="Z19"/>
  <c r="X28"/>
  <c r="X25"/>
  <c r="X29"/>
  <c r="X21"/>
  <c r="X19"/>
  <c r="BC28"/>
  <c r="BC21"/>
  <c r="BC19"/>
  <c r="BC25"/>
  <c r="BC29"/>
  <c r="AT26"/>
  <c r="AT30"/>
  <c r="BG26"/>
  <c r="BG30"/>
  <c r="BV24"/>
  <c r="N29"/>
  <c r="N19"/>
  <c r="N21"/>
  <c r="N25"/>
  <c r="N28"/>
  <c r="N24" s="1"/>
  <c r="S29"/>
  <c r="S25"/>
  <c r="S28"/>
  <c r="S24" s="1"/>
  <c r="S21"/>
  <c r="S19"/>
  <c r="P21"/>
  <c r="P29"/>
  <c r="P19"/>
  <c r="P28"/>
  <c r="P24" s="1"/>
  <c r="P25"/>
  <c r="T29"/>
  <c r="T21"/>
  <c r="T25"/>
  <c r="T28"/>
  <c r="T24" s="1"/>
  <c r="T19"/>
  <c r="Y25"/>
  <c r="Y19"/>
  <c r="Y29"/>
  <c r="Y21"/>
  <c r="Y28"/>
  <c r="Y24" s="1"/>
  <c r="AS28"/>
  <c r="AS19"/>
  <c r="AS29"/>
  <c r="AS25"/>
  <c r="AS21"/>
  <c r="AY21"/>
  <c r="AY19"/>
  <c r="AY25"/>
  <c r="AY29"/>
  <c r="AY28"/>
  <c r="AY24" s="1"/>
  <c r="AW26"/>
  <c r="AW30"/>
  <c r="AW22"/>
  <c r="AQ22"/>
  <c r="BT23"/>
  <c r="BT20" s="1"/>
  <c r="BW23"/>
  <c r="BW20" s="1"/>
  <c r="BZ28"/>
  <c r="BZ19"/>
  <c r="BZ29"/>
  <c r="BZ21"/>
  <c r="BZ25"/>
  <c r="AN28"/>
  <c r="AN19"/>
  <c r="AN25"/>
  <c r="AN29"/>
  <c r="AN21"/>
  <c r="BV26"/>
  <c r="BV23"/>
  <c r="BV20" s="1"/>
  <c r="AO28"/>
  <c r="AO19"/>
  <c r="AO29"/>
  <c r="AO21"/>
  <c r="AO25"/>
  <c r="BN20"/>
  <c r="BN22"/>
  <c r="CA25"/>
  <c r="CA28"/>
  <c r="CA29"/>
  <c r="CA21"/>
  <c r="CA19"/>
  <c r="BY25"/>
  <c r="BY28"/>
  <c r="BY19"/>
  <c r="BY29"/>
  <c r="BY21"/>
  <c r="BT22"/>
  <c r="BO24"/>
  <c r="AM28"/>
  <c r="AM21"/>
  <c r="AM29"/>
  <c r="AM19"/>
  <c r="AM25"/>
  <c r="BU23"/>
  <c r="BU22" s="1"/>
  <c r="BX28"/>
  <c r="BX19"/>
  <c r="BX29"/>
  <c r="BX21"/>
  <c r="BX25"/>
  <c r="AP25"/>
  <c r="AP29"/>
  <c r="AP28"/>
  <c r="AP21"/>
  <c r="AP19"/>
  <c r="BO26"/>
  <c r="BO23"/>
  <c r="BS23"/>
  <c r="CB28"/>
  <c r="CB19"/>
  <c r="CB29"/>
  <c r="CB21"/>
  <c r="CB25"/>
  <c r="BN26"/>
  <c r="BN30" s="1"/>
  <c r="BT24"/>
  <c r="BV22"/>
  <c r="BU24"/>
  <c r="BS24"/>
  <c r="BW24"/>
  <c r="BE21"/>
  <c r="BE28"/>
  <c r="BE29"/>
  <c r="BE19"/>
  <c r="BE25"/>
  <c r="AU28"/>
  <c r="AU19"/>
  <c r="AU29"/>
  <c r="AU25"/>
  <c r="AU21"/>
  <c r="BH25"/>
  <c r="BH28"/>
  <c r="BH19"/>
  <c r="BH29"/>
  <c r="BH21"/>
  <c r="AJ20"/>
  <c r="AJ22"/>
  <c r="BF29"/>
  <c r="BF28"/>
  <c r="BF19"/>
  <c r="BF21"/>
  <c r="BF25"/>
  <c r="BP12"/>
  <c r="BR9"/>
  <c r="AC11"/>
  <c r="BQ12"/>
  <c r="BQ25" s="1"/>
  <c r="AA12"/>
  <c r="U8"/>
  <c r="U12"/>
  <c r="BP11"/>
  <c r="V10"/>
  <c r="BR11"/>
  <c r="V11"/>
  <c r="AC12"/>
  <c r="AB11"/>
  <c r="AA10"/>
  <c r="AB10"/>
  <c r="BP9"/>
  <c r="BI12"/>
  <c r="BM12"/>
  <c r="BJ12"/>
  <c r="BL12"/>
  <c r="BK12"/>
  <c r="BL9"/>
  <c r="BI9"/>
  <c r="BM9"/>
  <c r="BK9"/>
  <c r="BJ9"/>
  <c r="BJ11"/>
  <c r="BL11"/>
  <c r="BK11"/>
  <c r="BI11"/>
  <c r="BM11"/>
  <c r="BW26" l="1"/>
  <c r="BW30" s="1"/>
  <c r="BU26"/>
  <c r="BU30" s="1"/>
  <c r="BT26"/>
  <c r="BT30" s="1"/>
  <c r="AY23"/>
  <c r="AY20" s="1"/>
  <c r="AY26"/>
  <c r="Y26"/>
  <c r="Y23"/>
  <c r="T23"/>
  <c r="T20" s="1"/>
  <c r="T26"/>
  <c r="S23"/>
  <c r="S22" s="1"/>
  <c r="S26"/>
  <c r="S20"/>
  <c r="N26"/>
  <c r="N30" s="1"/>
  <c r="N23"/>
  <c r="AC25"/>
  <c r="AC21"/>
  <c r="AC29"/>
  <c r="AC28"/>
  <c r="AC24" s="1"/>
  <c r="AC19"/>
  <c r="AU24"/>
  <c r="CB24"/>
  <c r="BO30"/>
  <c r="BQ28"/>
  <c r="BQ29"/>
  <c r="BQ21"/>
  <c r="AS24"/>
  <c r="S30"/>
  <c r="BV30"/>
  <c r="X23"/>
  <c r="X24"/>
  <c r="AA21"/>
  <c r="AA25"/>
  <c r="AA28"/>
  <c r="AA29"/>
  <c r="AA19"/>
  <c r="BS26"/>
  <c r="BS30" s="1"/>
  <c r="AS26"/>
  <c r="AS23"/>
  <c r="AS20" s="1"/>
  <c r="P23"/>
  <c r="P20" s="1"/>
  <c r="P26"/>
  <c r="P30" s="1"/>
  <c r="BC23"/>
  <c r="BC22" s="1"/>
  <c r="BC20"/>
  <c r="Z23"/>
  <c r="Z22" s="1"/>
  <c r="Z20"/>
  <c r="Z26"/>
  <c r="Z30" s="1"/>
  <c r="V29"/>
  <c r="V28"/>
  <c r="V24" s="1"/>
  <c r="V19"/>
  <c r="V21"/>
  <c r="V25"/>
  <c r="BQ19"/>
  <c r="AY30"/>
  <c r="AY22"/>
  <c r="Y30"/>
  <c r="T30"/>
  <c r="T22"/>
  <c r="P22"/>
  <c r="BC24"/>
  <c r="BC26" s="1"/>
  <c r="X26"/>
  <c r="BY24"/>
  <c r="BU20"/>
  <c r="AP24"/>
  <c r="AN23"/>
  <c r="AN22" s="1"/>
  <c r="CB26"/>
  <c r="CB23"/>
  <c r="CB20" s="1"/>
  <c r="BO20"/>
  <c r="BO22"/>
  <c r="BY26"/>
  <c r="BY23"/>
  <c r="BY20" s="1"/>
  <c r="AM24"/>
  <c r="BQ24"/>
  <c r="BW22"/>
  <c r="BP25"/>
  <c r="BP21"/>
  <c r="BP28"/>
  <c r="BP19"/>
  <c r="BP29"/>
  <c r="BR28"/>
  <c r="BR19"/>
  <c r="BR29"/>
  <c r="BR21"/>
  <c r="BR25"/>
  <c r="AM23"/>
  <c r="AM20" s="1"/>
  <c r="CA23"/>
  <c r="CA22" s="1"/>
  <c r="BX24"/>
  <c r="BQ23"/>
  <c r="BQ20" s="1"/>
  <c r="AO24"/>
  <c r="BZ24"/>
  <c r="BS22"/>
  <c r="BS20"/>
  <c r="AP26"/>
  <c r="AP23"/>
  <c r="AP20" s="1"/>
  <c r="BX23"/>
  <c r="BX22" s="1"/>
  <c r="AO23"/>
  <c r="AO20" s="1"/>
  <c r="BZ23"/>
  <c r="BZ22" s="1"/>
  <c r="CB22"/>
  <c r="BY22"/>
  <c r="CA24"/>
  <c r="AN24"/>
  <c r="BJ25"/>
  <c r="BJ21"/>
  <c r="BJ28"/>
  <c r="BJ19"/>
  <c r="BJ29"/>
  <c r="BL25"/>
  <c r="BL19"/>
  <c r="BL28"/>
  <c r="BL24" s="1"/>
  <c r="BL29"/>
  <c r="BL21"/>
  <c r="BM29"/>
  <c r="BM21"/>
  <c r="BM25"/>
  <c r="BM28"/>
  <c r="BM24" s="1"/>
  <c r="BM19"/>
  <c r="BF23"/>
  <c r="BF20" s="1"/>
  <c r="BK29"/>
  <c r="BK21"/>
  <c r="BK25"/>
  <c r="BK28"/>
  <c r="BK19"/>
  <c r="BH23"/>
  <c r="BH20" s="1"/>
  <c r="BF24"/>
  <c r="BE24"/>
  <c r="BI29"/>
  <c r="BI21"/>
  <c r="BI28"/>
  <c r="BI19"/>
  <c r="BI25"/>
  <c r="AU26"/>
  <c r="AU23"/>
  <c r="AU20" s="1"/>
  <c r="BE23"/>
  <c r="BE20" s="1"/>
  <c r="BH24"/>
  <c r="U29"/>
  <c r="U21"/>
  <c r="U25"/>
  <c r="U28"/>
  <c r="U19"/>
  <c r="AB28"/>
  <c r="AB25"/>
  <c r="AB19"/>
  <c r="AB24"/>
  <c r="AB21"/>
  <c r="AN26" l="1"/>
  <c r="AN30" s="1"/>
  <c r="BZ26"/>
  <c r="BZ30" s="1"/>
  <c r="BQ26"/>
  <c r="BQ30" s="1"/>
  <c r="V23"/>
  <c r="V22" s="1"/>
  <c r="V26"/>
  <c r="V20"/>
  <c r="X20"/>
  <c r="X22"/>
  <c r="AC26"/>
  <c r="AC30"/>
  <c r="N22"/>
  <c r="N20"/>
  <c r="AP22"/>
  <c r="AS22"/>
  <c r="AU30"/>
  <c r="BH26"/>
  <c r="BH30"/>
  <c r="BF26"/>
  <c r="BF30"/>
  <c r="CA26"/>
  <c r="CA30"/>
  <c r="AO26"/>
  <c r="AO30"/>
  <c r="BX26"/>
  <c r="BX30"/>
  <c r="AA23"/>
  <c r="AA20" s="1"/>
  <c r="Y22"/>
  <c r="Y20"/>
  <c r="BE26"/>
  <c r="BE30" s="1"/>
  <c r="BE22"/>
  <c r="BJ24"/>
  <c r="AP30"/>
  <c r="BY30"/>
  <c r="BC30"/>
  <c r="V30"/>
  <c r="AA24"/>
  <c r="AA22"/>
  <c r="X30"/>
  <c r="AS30"/>
  <c r="CB30"/>
  <c r="AC23"/>
  <c r="AC20" s="1"/>
  <c r="BZ20"/>
  <c r="BH22"/>
  <c r="BF22"/>
  <c r="BR23"/>
  <c r="BR20" s="1"/>
  <c r="AM22"/>
  <c r="BQ22"/>
  <c r="CA20"/>
  <c r="AM26"/>
  <c r="AM30" s="1"/>
  <c r="BP24"/>
  <c r="BP23"/>
  <c r="BP20" s="1"/>
  <c r="BX20"/>
  <c r="AO22"/>
  <c r="AN20"/>
  <c r="BR24"/>
  <c r="BI23"/>
  <c r="BI20" s="1"/>
  <c r="BK23"/>
  <c r="BK20" s="1"/>
  <c r="BJ26"/>
  <c r="BM26"/>
  <c r="BM30" s="1"/>
  <c r="BM23"/>
  <c r="BM20" s="1"/>
  <c r="BL26"/>
  <c r="BL30" s="1"/>
  <c r="BL23"/>
  <c r="BL20" s="1"/>
  <c r="BK22"/>
  <c r="BI24"/>
  <c r="AU22"/>
  <c r="BK24"/>
  <c r="BJ23"/>
  <c r="BJ20" s="1"/>
  <c r="U23"/>
  <c r="U22" s="1"/>
  <c r="U24"/>
  <c r="AB26"/>
  <c r="AB30" s="1"/>
  <c r="AB23"/>
  <c r="AB22" s="1"/>
  <c r="BR26" l="1"/>
  <c r="BR30" s="1"/>
  <c r="AC22"/>
  <c r="BP26"/>
  <c r="BP30"/>
  <c r="U26"/>
  <c r="U30" s="1"/>
  <c r="BL22"/>
  <c r="BI26"/>
  <c r="BI30" s="1"/>
  <c r="BJ30"/>
  <c r="AA26"/>
  <c r="AA30" s="1"/>
  <c r="BR22"/>
  <c r="BI22"/>
  <c r="BP22"/>
  <c r="BJ22"/>
  <c r="BM22"/>
  <c r="BK26"/>
  <c r="BK30" s="1"/>
  <c r="U20"/>
  <c r="AB20"/>
</calcChain>
</file>

<file path=xl/sharedStrings.xml><?xml version="1.0" encoding="utf-8"?>
<sst xmlns="http://schemas.openxmlformats.org/spreadsheetml/2006/main" count="307" uniqueCount="294">
  <si>
    <t>Audit Toolkit</t>
  </si>
  <si>
    <t>info@ncepod.org.uk</t>
  </si>
  <si>
    <t>Please complete as many questions which are applicable to the care of the patient</t>
  </si>
  <si>
    <t>For information on the recommendation to which each question assesses please click on the         button</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</si>
  <si>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</si>
  <si>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</si>
  <si>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</si>
  <si>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</si>
  <si>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</si>
  <si>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Patient 1</t>
  </si>
  <si>
    <t>Patient 2</t>
  </si>
  <si>
    <t>Patient 3</t>
  </si>
  <si>
    <t>Patient 4</t>
  </si>
  <si>
    <t>Patient 5</t>
  </si>
  <si>
    <t>Patient 6</t>
  </si>
  <si>
    <t>Patient 7</t>
  </si>
  <si>
    <t>Patient 8</t>
  </si>
  <si>
    <t>Patient 9</t>
  </si>
  <si>
    <t>Recommendation</t>
  </si>
  <si>
    <t>Question number</t>
  </si>
  <si>
    <t>Answer1</t>
  </si>
  <si>
    <t>Answer2</t>
  </si>
  <si>
    <t>Yes</t>
  </si>
  <si>
    <t>No</t>
  </si>
  <si>
    <t>dd/mm/yyyy</t>
  </si>
  <si>
    <t>Answer3</t>
  </si>
  <si>
    <t>Elective</t>
  </si>
  <si>
    <t>Answer4</t>
  </si>
  <si>
    <t>Other</t>
  </si>
  <si>
    <t>Please see definitions</t>
  </si>
  <si>
    <t>Answer5</t>
  </si>
  <si>
    <t>Answer6</t>
  </si>
  <si>
    <t>Level 0</t>
  </si>
  <si>
    <t>Level 1</t>
  </si>
  <si>
    <t>Level 2</t>
  </si>
  <si>
    <t>Level 3</t>
  </si>
  <si>
    <t>Specialty codes</t>
  </si>
  <si>
    <t>Grade codes</t>
  </si>
  <si>
    <t>Level of care</t>
  </si>
  <si>
    <t>Answer7</t>
  </si>
  <si>
    <t>29b</t>
  </si>
  <si>
    <t>Consultant</t>
  </si>
  <si>
    <t>RECOMMENDATIONS</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</si>
  <si>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</si>
  <si>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</si>
  <si>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</si>
  <si>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</si>
  <si>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</si>
  <si>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</si>
  <si>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</si>
  <si>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</si>
  <si>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</si>
  <si>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</si>
  <si>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</si>
  <si>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</si>
  <si>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</si>
  <si>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</si>
  <si>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</si>
  <si>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</si>
  <si>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</si>
  <si>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</si>
  <si>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</si>
  <si>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</si>
  <si>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</si>
  <si>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</si>
  <si>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</si>
  <si>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</si>
  <si>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</si>
  <si>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</si>
  <si>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</si>
  <si>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</si>
  <si>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</si>
  <si>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</si>
  <si>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</si>
  <si>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</si>
  <si>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</si>
  <si>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</si>
  <si>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</si>
  <si>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</si>
  <si>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</si>
  <si>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</si>
  <si>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</si>
  <si>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</si>
  <si>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</si>
  <si>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</si>
  <si>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</si>
  <si>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</si>
  <si>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</si>
  <si>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</si>
  <si>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</si>
  <si>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</si>
  <si>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01</t>
  </si>
  <si>
    <t>02</t>
  </si>
  <si>
    <t>Staff grade/Associate specialist</t>
  </si>
  <si>
    <t>03</t>
  </si>
  <si>
    <t>Trainee with CCT</t>
  </si>
  <si>
    <t>04</t>
  </si>
  <si>
    <t>Senior specialist trainee (ST3+ or equivalent)</t>
  </si>
  <si>
    <t>05</t>
  </si>
  <si>
    <t>Junior specialist trainee (ST1&amp;ST2 or CT equivalent)</t>
  </si>
  <si>
    <t>06</t>
  </si>
  <si>
    <t>Basic grade (HO/FY1 or SHO/FY2 or equivalent)</t>
  </si>
  <si>
    <t>07</t>
  </si>
  <si>
    <t>Nursing</t>
  </si>
  <si>
    <t>08</t>
  </si>
  <si>
    <t>Patients whose needs can be met through normal ward care in an acute hospital.</t>
  </si>
  <si>
    <t>Patients at risk of their condition deteriorating, or those recently relocated from higher levels of care whose needs can be met on an acute ward with additional advice and support from the critical care team.</t>
  </si>
  <si>
    <t>(e.g. HDU) Patients requiring more detailed observation or intervention including support for a single failing organ system or post operative care, and those stepping down from higher levels of care. (NB: When Basic Respiratory and Basic Cardiovascular support are provided at the same time during the same critical care spell and no other organ support is required, the care is considered to be Level 2 care).</t>
  </si>
  <si>
    <t>(e.g. ICU) Patients requiring advanced respiratory support alone or basic respiratory support together with support of at least two organs. This level includes all complex patients requiring support for multi-organ failure. (NB: Basic Respiratory and Basic Cardiovascular do not count as 2 organs if they occur simultaneously (see above under Level 2 care), but will count as Level 3 if another organ is supported at the same time).</t>
  </si>
  <si>
    <t>27a</t>
  </si>
  <si>
    <t>Yes n</t>
  </si>
  <si>
    <t>No n</t>
  </si>
  <si>
    <t>No %</t>
  </si>
  <si>
    <t>Not applicable</t>
  </si>
  <si>
    <t>No data</t>
  </si>
  <si>
    <t>Sub total</t>
  </si>
  <si>
    <t>NA</t>
  </si>
  <si>
    <t>6a</t>
  </si>
  <si>
    <t>6b</t>
  </si>
  <si>
    <t>19a</t>
  </si>
  <si>
    <t>19b</t>
  </si>
  <si>
    <t>21a</t>
  </si>
  <si>
    <t>21b</t>
  </si>
  <si>
    <t>25a</t>
  </si>
  <si>
    <t>25b</t>
  </si>
  <si>
    <t>27b</t>
  </si>
  <si>
    <t>28a</t>
  </si>
  <si>
    <t>28b</t>
  </si>
  <si>
    <t>29a</t>
  </si>
  <si>
    <t>On the Right Trach?</t>
  </si>
  <si>
    <r>
      <t xml:space="preserve">Thank you for downloading the toolkit for </t>
    </r>
    <r>
      <rPr>
        <i/>
        <sz val="11"/>
        <color theme="1"/>
        <rFont val="Calibri"/>
        <family val="2"/>
        <scheme val="minor"/>
      </rPr>
      <t xml:space="preserve">'On the Right Trach?'.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</si>
  <si>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Age at the time of insertion</t>
  </si>
  <si>
    <t>TRACHEOSTOMY INSERTION</t>
  </si>
  <si>
    <t>TUBE CARE IN THE PATIENT WITH A TRACHEOSTOMY</t>
  </si>
  <si>
    <t>THE MULTIDISCIPLINARY CARE OF TRACHEOSTOMY</t>
  </si>
  <si>
    <t>COMPLICATIONS AND ADVERSE EVENTS</t>
  </si>
  <si>
    <t>OUTCOMES OF CARE IN TRACHEOSTOMY PATIENTS</t>
  </si>
  <si>
    <t>Particularly careful consideration should be made at discharge from the critical care unit as to whether a cuffed tube is still indicated, and reasons must be documented. If it is, then there must be equipment and competences available on the ward for cuff pressure measurement.</t>
  </si>
  <si>
    <t>Tube data should be more clearly recorded and made available for review at the bedside and thereafter facilitated by a ‘passport’ for each patient, with all data included.</t>
  </si>
  <si>
    <t>Multidisciplinary agreement about minimum airway assessments prior to decannulation needs to be established including availability of equipment and competences.</t>
  </si>
  <si>
    <t xml:space="preserve">All hospitals should adhere to recommendations already made by the National Tracheostomy  Safety Project to maintain an essential box of equipment which is sufficiently portable to be moved around with the patient.
</t>
  </si>
  <si>
    <t xml:space="preserve">In order to facilitate decannulation and discharge planning multidisciplinary care needs to be established as part of the routine pathway for ALL tracheostomy patients. Whilst on the critical care unit where there will be at least daily reviews, key additional team members should be involved at an
early stage. The team composition should be flexible to properly reflect the patient’s needs and provide excellent continuity of care. There are several key team members who one would expect should always participate, e.g. physiotherapy, speech and language therapy, outreach nurses and dietitians. Hospitals need to provide adequate staff to ensure this happens routinely and in a timely manner.
</t>
  </si>
  <si>
    <t>Consent and WHO type (surgical) checklists should be adopted and used prior to tracheostomy insertion, wherever it is performed.</t>
  </si>
  <si>
    <t>The diameter and length of the tube used should be appropriate for the size and anatomy of the ndividual patient.</t>
  </si>
  <si>
    <t>Confirmation of tube placement must be obtained using capnography. This should be readily available and the events documented.</t>
  </si>
  <si>
    <t>Appropriate positioning of the tube should be made using airway endoscopy. This should be readily available and the events documented.</t>
  </si>
  <si>
    <t>When changing a tracheostomy tube factors that increase the risk of obstruction or loss of airway should be considered. These include tube size/configuration and length. This is particularly important in the obese/high BMI patient.</t>
  </si>
  <si>
    <t>Unplanned tube changes pose additional risks. All unplanned tube changes should be reported locally as critical incidents and investigated to ensure that lessons are learned and reduce the risk of future events.</t>
  </si>
  <si>
    <t>Involvement of Speech and Language Therapy in critical care needs to be facilitated particularly for more complex patients and to assist clinicians with high quality communication strategies as well as day to day ward care and according to patient needs.</t>
  </si>
  <si>
    <t>There needs to be improved recognition of the incidence of swallowing difficulty in tracheostomy patients at all points in the care pathway. Early
referrals to Speech and Language Therapy with specific competences are recommended.</t>
  </si>
  <si>
    <t>Bedside staff who care for tracheostomy patients must be competent in recognizing and managing common airway complications including tube obstruction or displacements and as described by the National Tracheostomy Safety Project algorithms.</t>
  </si>
  <si>
    <t>Emergency action plans must clearly reflect the escalation policy in order to summon senior staff in the event of a difficult airway event. Equipment
including capnography must be always available, checked and utilised in patient care and in training scenarios. This reinforces the recommendation in
the NAP4 guidance.</t>
  </si>
  <si>
    <t>In patients undergoing a tracheostomy without a trial of extubation the reason should be clearly documented.</t>
  </si>
  <si>
    <t>Unplanned and night time critical care discharge is not recommended, particularly in patients with a newly formed tracheostomy and/or patients
recently weaned from respiratory support. This reinforces the Intensive Care Society’s general recommendation about night time discharges</t>
  </si>
  <si>
    <t>Wards accepting tracheostomy patients should be in a state of readiness in terms of equipment and competences.</t>
  </si>
  <si>
    <t>Quality of discharge documentation should be improved. A structured and detailed summary must be provided between wards and between hospitals and the community at the point of transfer.</t>
  </si>
  <si>
    <t>11a</t>
  </si>
  <si>
    <t>11b</t>
  </si>
  <si>
    <t>10a</t>
  </si>
  <si>
    <t>10b</t>
  </si>
  <si>
    <t>20a</t>
  </si>
  <si>
    <t>20b</t>
  </si>
  <si>
    <t>30a</t>
  </si>
  <si>
    <t>30b</t>
  </si>
  <si>
    <t>33a</t>
  </si>
  <si>
    <t>33b</t>
  </si>
  <si>
    <t>40a</t>
  </si>
  <si>
    <t>38a</t>
  </si>
  <si>
    <t>45a</t>
  </si>
  <si>
    <t>Date of hospital admission</t>
  </si>
  <si>
    <t>Date of trachceostomy insertion</t>
  </si>
  <si>
    <t>What was the urgency of the procedure?</t>
  </si>
  <si>
    <t>Immediate</t>
  </si>
  <si>
    <t>Urgent</t>
  </si>
  <si>
    <t>Expedited</t>
  </si>
  <si>
    <t>BMI</t>
  </si>
  <si>
    <t>5a</t>
  </si>
  <si>
    <t>5b</t>
  </si>
  <si>
    <t>Was this:</t>
  </si>
  <si>
    <t>Estimated</t>
  </si>
  <si>
    <t>Actual</t>
  </si>
  <si>
    <t>PATIENT DETAILS</t>
  </si>
  <si>
    <t>INSERTION</t>
  </si>
  <si>
    <t>Did the patient have a trial of extubation prior to tracheostomy?</t>
  </si>
  <si>
    <t>If NO, were the reasons for this clearly documented in the case notes?</t>
  </si>
  <si>
    <t>Was this a percutaneous or surgical tracheostomy?</t>
  </si>
  <si>
    <t>Percutaneous</t>
  </si>
  <si>
    <t>Was a consent form completed prior to tracheostomy insertion?</t>
  </si>
  <si>
    <t>Was a WHO type surgical safety checklist used during this procedure?</t>
  </si>
  <si>
    <t>Was a documented upper airway endoscopy undertaken during tracheostomy insertion?</t>
  </si>
  <si>
    <t>If YES, was this to confirm tracheal placement?</t>
  </si>
  <si>
    <t>Was a documented post insertion assessment made of tracheostomy position?</t>
  </si>
  <si>
    <t>If YES, was ventilation confimed by capnography?</t>
  </si>
  <si>
    <t>TUBE CARE</t>
  </si>
  <si>
    <t>Did this patient undergo any tube changes (planned or unplanned)?</t>
  </si>
  <si>
    <t>Was the FIRST tube change:</t>
  </si>
  <si>
    <t>Planned</t>
  </si>
  <si>
    <t>Unplanned</t>
  </si>
  <si>
    <t>Was the replacement tube appropriate to the patients needs?</t>
  </si>
  <si>
    <t>Did the tube have to be changed in the first seven days following insertion because the length or diameter was inappropriate?</t>
  </si>
  <si>
    <t>Was the FIRST PLANNED tracheostomy change conducted without significant patient deterioration?</t>
  </si>
  <si>
    <t>Planned changes</t>
  </si>
  <si>
    <t>If UNPLANNED, was this reported locally as a critical incident?</t>
  </si>
  <si>
    <t>Unplanned changes</t>
  </si>
  <si>
    <t>Did the patient have a cuffed tube in situ at any point during their admission?</t>
  </si>
  <si>
    <t>Was cuff pressure monitored adequately?</t>
  </si>
  <si>
    <t>Was cuff pressure documented adequately?</t>
  </si>
  <si>
    <t>Was the cuff inflated on discharge?</t>
  </si>
  <si>
    <t>Was equipment available at the discharge destination (general ward) for cuff pressure measurement?</t>
  </si>
  <si>
    <t>Were staff with competencies (in relation to tracheostomy care) available at the discharge destination (general ward)?</t>
  </si>
  <si>
    <t>Was there a portable source of equipment containing essential readily available at the bedside?</t>
  </si>
  <si>
    <t>If NO, go to question 18</t>
  </si>
  <si>
    <t>If NO, go to question 22</t>
  </si>
  <si>
    <t>Were the following essential data readily available at the bedside?</t>
  </si>
  <si>
    <t>Was the patient discharged from critical care to a general ward within the same hospital with their cuffed tracheostomy tube in situ?</t>
  </si>
  <si>
    <t>THE MULTIDISCIPLINARY TEAM</t>
  </si>
  <si>
    <t>Whilst on CRITICAL CARE was the patient reviewed on a daily basis by the multidisciplinary team?</t>
  </si>
  <si>
    <t>If YES, which of the following teams participated?</t>
  </si>
  <si>
    <t>Whilst on a GENERAL WARD was the patient reviewed daily by the multidisciplinary team?</t>
  </si>
  <si>
    <t>Was the patient referred to speech &amp; language therapy?</t>
  </si>
  <si>
    <t>If YES, was the interval between insertion and referral appropriate to the needs of the patient?</t>
  </si>
  <si>
    <t>Was the patient reviewed by a speech &amp; language therapist whilst on CRITICAL CARE?</t>
  </si>
  <si>
    <t>If YES, was the frequency of these reviewed appropriate to the needs of the patient?</t>
  </si>
  <si>
    <t>COMMUNICATION AND SWALLOWING</t>
  </si>
  <si>
    <t>Was sufficient attention given to the patient's communication needs?</t>
  </si>
  <si>
    <t>If NO, was this as a result of speech &amp; language therapy input?</t>
  </si>
  <si>
    <t>Did this patient have ongoing swallowing difficulties?</t>
  </si>
  <si>
    <t>If YES, was the recognition of this timely?</t>
  </si>
  <si>
    <t>MAJOR COMPLICATIONS</t>
  </si>
  <si>
    <t>Was the patient at all times cared for by a person competent to begin essential early management of complications such as accidental decannulation or obstruction?</t>
  </si>
  <si>
    <t>Was this patient (continuously) cared for in an environment where there was a clear escalation plan in force to summon senior staff if there was a difficult airway event?</t>
  </si>
  <si>
    <t>DECANNULATION</t>
  </si>
  <si>
    <t>Was a successful decannulation/ removal attempt made?</t>
  </si>
  <si>
    <t>If YES, was a multidsiciplinary agreement about minimum airway assessment established prior to decannulation?</t>
  </si>
  <si>
    <t>DISCHARGE</t>
  </si>
  <si>
    <t>If NO, go to question 39</t>
  </si>
  <si>
    <t>Was there sufficient care in discharge planning to a safe location for this patient?</t>
  </si>
  <si>
    <t>Time of discharge:</t>
  </si>
  <si>
    <t>07:00 - 21:59</t>
  </si>
  <si>
    <t>22:00 - 06:59</t>
  </si>
  <si>
    <t>Was the discharge:</t>
  </si>
  <si>
    <t>Is there a critical care discharge summary in the patient record?</t>
  </si>
  <si>
    <t>38b: If YES, does it detail:</t>
  </si>
  <si>
    <t>Was the patient admitted to a GENERAL WARD (Levels 0&amp;1) with their tracheostomy in situ?</t>
  </si>
  <si>
    <t>Was the patient discharged from CRITICAL CARE (Levels 2&amp;3) with their tracheostomy in situ?</t>
  </si>
  <si>
    <t>Were comprehensive risk assessments relating to the tracheostomy undertaken before admission to the ward?</t>
  </si>
  <si>
    <t>40b: If YES, did this determine:</t>
  </si>
  <si>
    <t>Were staff with particular competencies (in relation to the care of tracheostomies) routinely allocated to this patient?</t>
  </si>
  <si>
    <t>Was this discharge location an area designated for patients with tracheostomies?</t>
  </si>
  <si>
    <t>Was this an appropriate location for the patient with respect to the care of the patient?</t>
  </si>
  <si>
    <t>Was the patient discharged from a general ward with the tracheostomy in situ?</t>
  </si>
  <si>
    <t>45b: If YES, does it detail:</t>
  </si>
  <si>
    <t>a) Physiotherapy</t>
  </si>
  <si>
    <t>b) Critical care outreach</t>
  </si>
  <si>
    <t>c) Speech &amp; language therapy</t>
  </si>
  <si>
    <t>d) Dietetics</t>
  </si>
  <si>
    <t>i) Tube size</t>
  </si>
  <si>
    <t>ii) Tube type</t>
  </si>
  <si>
    <t>iii) Cuff pressure</t>
  </si>
  <si>
    <t>iv) Tube cleaning</t>
  </si>
  <si>
    <t>i) The dependency of the patient?</t>
  </si>
  <si>
    <t>ii) The level of observation required?</t>
  </si>
  <si>
    <t>iii) The level of visability required?</t>
  </si>
  <si>
    <t>i) Care requirements for the tracheostomy?</t>
  </si>
  <si>
    <t>ii) Follow up plan for the tracheostomy?</t>
  </si>
  <si>
    <t>iii) Weaning plan for the tracheostomy?</t>
  </si>
  <si>
    <t>iv) Who to contact if problems with the tracheostomy?</t>
  </si>
  <si>
    <t>v) Who has responsibility for decisions about the tracheostomy?</t>
  </si>
  <si>
    <t>i) Is there a discharge summary in the patient record?</t>
  </si>
  <si>
    <t>v) Who  has responsibility for decisions about the tracheostomy?</t>
  </si>
  <si>
    <t>Post insertion of tracheostomy, was this patient discussed at any MDT meeting whilst on a GENERAL WARD?</t>
  </si>
  <si>
    <t>24a</t>
  </si>
  <si>
    <t>Did the patient have a CRITICAL CARE stay with their tracheostomy in situ?</t>
  </si>
  <si>
    <t>24b</t>
  </si>
  <si>
    <t>Did the patient have a GENERAL WARD stay with their tracheostomy in situ?</t>
  </si>
  <si>
    <t>25c</t>
  </si>
  <si>
    <t>Tracheostomy care</t>
  </si>
  <si>
    <t>Summary data</t>
  </si>
  <si>
    <t>Yes %</t>
  </si>
  <si>
    <t>No data/Not answered</t>
  </si>
  <si>
    <t>This tool has been set up to be completed on 10 patients.</t>
  </si>
  <si>
    <t>If the audit is undertaken on less than 10 patients, please delete out the extra rows.</t>
  </si>
  <si>
    <t>Number of cases included in audit</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</si>
  <si>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</si>
  <si>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Patient 10                                           Add new patient (above this row before populating with data)</t>
  </si>
  <si>
    <t>Answer8</t>
  </si>
  <si>
    <t>Answer9</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</si>
  <si>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</si>
  <si>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r>
      <t xml:space="preserve">This data collection tool is made up of questions which can be used to assess how well your Trust is meeting recommendations made in </t>
    </r>
    <r>
      <rPr>
        <i/>
        <sz val="11"/>
        <color theme="1"/>
        <rFont val="Calibri"/>
        <family val="2"/>
        <scheme val="minor"/>
      </rPr>
      <t>"On the Right Trach"</t>
    </r>
  </si>
  <si>
    <t>Amending the tool to include more or less patients</t>
  </si>
  <si>
    <t>Following these steps will ensure the formulas work correctly.</t>
  </si>
  <si>
    <t>Summary data is given at the bottom of the tool (audit tool tab).</t>
  </si>
  <si>
    <t>This toolkit can be used in conjunction with the Self Assessment Checklist. This can be found by clicking on the report image or at:</t>
  </si>
  <si>
    <t>http://www.ncepod.org.uk/2014tc.htm</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</si>
</sst>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sz val="11"/>
      <name val="Calibri"/>
      <family val="2"/>
      <scheme val="minor"/>
    </font>
    <font>
      <b/>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3">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2" fillId="2" borderId="0" xfId="0" applyFont="1" applyFill="1" applyAlignment="1" applyProtection="1">
      <alignment horizontal="center"/>
      <protection locked="0"/>
    </xf>
    <xf numFmtId="0" fontId="3"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5" fillId="2" borderId="0" xfId="1" applyFill="1" applyAlignment="1" applyProtection="1">
      <protection locked="0"/>
    </xf>
    <xf numFmtId="0" fontId="0" fillId="2" borderId="0" xfId="0" applyFill="1" applyAlignment="1" applyProtection="1">
      <alignment wrapText="1"/>
      <protection locked="0"/>
    </xf>
    <xf numFmtId="0" fontId="0" fillId="2" borderId="1" xfId="0" applyFill="1" applyBorder="1"/>
    <xf numFmtId="49" fontId="0" fillId="2" borderId="1" xfId="0" applyNumberFormat="1" applyFill="1" applyBorder="1"/>
    <xf numFmtId="0" fontId="0" fillId="2" borderId="1" xfId="0" applyFill="1" applyBorder="1" applyAlignment="1">
      <alignment vertical="top"/>
    </xf>
    <xf numFmtId="0" fontId="0" fillId="2" borderId="0" xfId="0" applyFill="1" applyProtection="1"/>
    <xf numFmtId="0" fontId="0" fillId="2" borderId="0" xfId="0" applyFill="1" applyAlignment="1" applyProtection="1">
      <alignment wrapText="1"/>
    </xf>
    <xf numFmtId="0" fontId="1" fillId="2" borderId="0" xfId="0" applyFont="1" applyFill="1" applyProtection="1"/>
    <xf numFmtId="0" fontId="0" fillId="2" borderId="1" xfId="0" applyFill="1" applyBorder="1" applyAlignment="1">
      <alignment horizontal="left" vertical="center" wrapText="1"/>
    </xf>
    <xf numFmtId="0" fontId="0" fillId="2" borderId="0" xfId="0" applyFill="1" applyAlignment="1">
      <alignment horizontal="left" vertical="center"/>
    </xf>
    <xf numFmtId="0" fontId="0" fillId="2" borderId="1" xfId="0" applyFill="1" applyBorder="1" applyAlignment="1">
      <alignment horizontal="right" vertical="center" wrapText="1"/>
    </xf>
    <xf numFmtId="0" fontId="0" fillId="2" borderId="11" xfId="0" applyFill="1" applyBorder="1" applyAlignment="1">
      <alignment horizontal="left" vertical="center" wrapText="1"/>
    </xf>
    <xf numFmtId="0" fontId="0" fillId="2" borderId="13" xfId="0" applyFill="1" applyBorder="1" applyAlignment="1">
      <alignment horizontal="right" vertical="center"/>
    </xf>
    <xf numFmtId="0" fontId="6" fillId="2" borderId="0" xfId="0" applyFont="1" applyFill="1"/>
    <xf numFmtId="0" fontId="7" fillId="2" borderId="0" xfId="0" applyFont="1" applyFill="1"/>
    <xf numFmtId="0" fontId="8" fillId="2" borderId="3" xfId="0" applyFont="1" applyFill="1" applyBorder="1"/>
    <xf numFmtId="0" fontId="8" fillId="2" borderId="4" xfId="0" applyFont="1" applyFill="1" applyBorder="1" applyAlignment="1">
      <alignment horizontal="center"/>
    </xf>
    <xf numFmtId="0" fontId="8" fillId="2" borderId="5" xfId="0" applyFont="1" applyFill="1" applyBorder="1"/>
    <xf numFmtId="0" fontId="7" fillId="4" borderId="1" xfId="0" applyFont="1" applyFill="1" applyBorder="1"/>
    <xf numFmtId="0" fontId="0" fillId="4" borderId="1" xfId="0" applyFill="1" applyBorder="1"/>
    <xf numFmtId="0" fontId="7" fillId="2" borderId="1" xfId="0" applyFont="1" applyFill="1" applyBorder="1"/>
    <xf numFmtId="0" fontId="7" fillId="2" borderId="6" xfId="0" applyFont="1" applyFill="1" applyBorder="1"/>
    <xf numFmtId="0" fontId="8" fillId="2" borderId="5" xfId="0" applyFont="1" applyFill="1" applyBorder="1" applyAlignment="1">
      <alignment horizontal="left"/>
    </xf>
    <xf numFmtId="0" fontId="7" fillId="2" borderId="1" xfId="0" applyFont="1" applyFill="1" applyBorder="1" applyAlignment="1">
      <alignment horizontal="center"/>
    </xf>
    <xf numFmtId="0" fontId="7" fillId="2" borderId="0" xfId="0" applyFont="1" applyFill="1" applyAlignment="1">
      <alignment horizontal="center"/>
    </xf>
    <xf numFmtId="0" fontId="7" fillId="2" borderId="1" xfId="0" applyFont="1" applyFill="1" applyBorder="1" applyAlignment="1">
      <alignment wrapText="1"/>
    </xf>
    <xf numFmtId="0" fontId="0" fillId="2" borderId="1" xfId="0" applyFill="1" applyBorder="1" applyAlignment="1">
      <alignment wrapText="1"/>
    </xf>
    <xf numFmtId="0" fontId="7" fillId="2" borderId="1" xfId="0" applyFont="1" applyFill="1" applyBorder="1" applyAlignment="1">
      <alignment horizontal="left" wrapText="1"/>
    </xf>
    <xf numFmtId="0" fontId="7" fillId="2" borderId="6" xfId="0" applyFont="1" applyFill="1" applyBorder="1" applyAlignment="1">
      <alignment wrapText="1"/>
    </xf>
    <xf numFmtId="0" fontId="7" fillId="2" borderId="0" xfId="0" applyFont="1" applyFill="1" applyAlignment="1">
      <alignment wrapText="1"/>
    </xf>
    <xf numFmtId="0" fontId="7" fillId="2" borderId="7" xfId="0" applyFont="1" applyFill="1" applyBorder="1"/>
    <xf numFmtId="0" fontId="7" fillId="2" borderId="7" xfId="0" applyFont="1" applyFill="1" applyBorder="1" applyAlignment="1">
      <alignment horizontal="center"/>
    </xf>
    <xf numFmtId="0" fontId="7" fillId="4" borderId="2" xfId="0" applyFont="1" applyFill="1" applyBorder="1"/>
    <xf numFmtId="0" fontId="7" fillId="2" borderId="0" xfId="0" applyFont="1" applyFill="1" applyBorder="1"/>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left"/>
    </xf>
    <xf numFmtId="0" fontId="7" fillId="2" borderId="16" xfId="0" applyFont="1" applyFill="1" applyBorder="1" applyAlignment="1">
      <alignment vertical="top" wrapText="1"/>
    </xf>
    <xf numFmtId="0" fontId="7" fillId="2" borderId="0" xfId="0" applyFont="1" applyFill="1" applyBorder="1" applyAlignment="1">
      <alignment horizontal="center"/>
    </xf>
    <xf numFmtId="0" fontId="7" fillId="2" borderId="0" xfId="0" applyFont="1" applyFill="1" applyAlignment="1">
      <alignment horizontal="left"/>
    </xf>
    <xf numFmtId="1" fontId="8" fillId="2" borderId="12" xfId="0" applyNumberFormat="1" applyFont="1" applyFill="1" applyBorder="1" applyAlignment="1">
      <alignment horizontal="left"/>
    </xf>
    <xf numFmtId="1" fontId="8" fillId="2" borderId="12" xfId="0" applyNumberFormat="1" applyFont="1" applyFill="1" applyBorder="1" applyAlignment="1">
      <alignment horizontal="center"/>
    </xf>
    <xf numFmtId="1" fontId="7" fillId="2" borderId="0" xfId="0" applyNumberFormat="1" applyFont="1" applyFill="1" applyAlignment="1">
      <alignment horizontal="left"/>
    </xf>
    <xf numFmtId="1" fontId="7" fillId="2" borderId="0" xfId="0" applyNumberFormat="1" applyFont="1" applyFill="1" applyAlignment="1">
      <alignment horizontal="center"/>
    </xf>
    <xf numFmtId="1" fontId="8" fillId="2" borderId="0" xfId="0" applyNumberFormat="1" applyFont="1" applyFill="1" applyAlignment="1">
      <alignment horizontal="left"/>
    </xf>
    <xf numFmtId="1" fontId="8" fillId="2" borderId="0" xfId="0" applyNumberFormat="1" applyFont="1" applyFill="1" applyAlignment="1">
      <alignment horizontal="center"/>
    </xf>
    <xf numFmtId="0" fontId="7" fillId="2" borderId="1" xfId="0" applyFont="1" applyFill="1" applyBorder="1" applyAlignment="1">
      <alignment horizontal="center"/>
    </xf>
    <xf numFmtId="0" fontId="7" fillId="2" borderId="2" xfId="0" applyFont="1" applyFill="1" applyBorder="1"/>
    <xf numFmtId="0" fontId="7" fillId="2" borderId="2" xfId="0" applyFont="1" applyFill="1" applyBorder="1" applyAlignment="1">
      <alignment horizontal="center"/>
    </xf>
    <xf numFmtId="0" fontId="7" fillId="4" borderId="18" xfId="0" applyFont="1" applyFill="1" applyBorder="1"/>
    <xf numFmtId="0" fontId="7" fillId="2" borderId="19" xfId="0" applyFont="1" applyFill="1" applyBorder="1" applyAlignment="1">
      <alignment horizontal="left"/>
    </xf>
    <xf numFmtId="0" fontId="7" fillId="2" borderId="4" xfId="0" applyFont="1" applyFill="1" applyBorder="1" applyAlignment="1">
      <alignment horizontal="center"/>
    </xf>
    <xf numFmtId="0" fontId="7" fillId="2" borderId="4" xfId="0" applyFont="1" applyFill="1" applyBorder="1"/>
    <xf numFmtId="0" fontId="7" fillId="2" borderId="8"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1" fontId="8" fillId="2" borderId="9" xfId="0" applyNumberFormat="1" applyFont="1" applyFill="1" applyBorder="1" applyAlignment="1">
      <alignment horizontal="left"/>
    </xf>
    <xf numFmtId="1" fontId="8" fillId="2" borderId="9" xfId="0" applyNumberFormat="1" applyFont="1" applyFill="1" applyBorder="1" applyAlignment="1">
      <alignment horizontal="center"/>
    </xf>
    <xf numFmtId="0" fontId="2" fillId="2" borderId="0" xfId="0" applyFont="1" applyFill="1"/>
    <xf numFmtId="0" fontId="0" fillId="2" borderId="0" xfId="0" applyFill="1" applyAlignment="1">
      <alignment wrapText="1"/>
    </xf>
    <xf numFmtId="0" fontId="1" fillId="2" borderId="0" xfId="0" applyFont="1" applyFill="1"/>
    <xf numFmtId="0" fontId="0" fillId="2" borderId="0" xfId="0" applyFont="1" applyFill="1" applyProtection="1"/>
    <xf numFmtId="1" fontId="9" fillId="2" borderId="0" xfId="0" applyNumberFormat="1" applyFont="1" applyFill="1" applyAlignment="1">
      <alignment horizontal="left"/>
    </xf>
    <xf numFmtId="1" fontId="9" fillId="2" borderId="0" xfId="0" applyNumberFormat="1" applyFont="1" applyFill="1" applyAlignment="1">
      <alignment horizontal="center"/>
    </xf>
    <xf numFmtId="0" fontId="9" fillId="2" borderId="0" xfId="0" applyFont="1" applyFill="1"/>
    <xf numFmtId="0" fontId="9" fillId="2" borderId="0" xfId="0" applyFont="1" applyFill="1" applyAlignment="1">
      <alignment horizontal="center"/>
    </xf>
    <xf numFmtId="1" fontId="9" fillId="2" borderId="0" xfId="0" applyNumberFormat="1" applyFont="1" applyFill="1" applyBorder="1" applyAlignment="1">
      <alignment horizontal="left"/>
    </xf>
    <xf numFmtId="1" fontId="9" fillId="2" borderId="0" xfId="0" applyNumberFormat="1" applyFont="1" applyFill="1" applyBorder="1" applyAlignment="1">
      <alignment horizontal="center"/>
    </xf>
    <xf numFmtId="0" fontId="5" fillId="0" borderId="0" xfId="1" applyFill="1" applyAlignment="1" applyProtection="1"/>
    <xf numFmtId="0" fontId="7" fillId="2" borderId="1" xfId="0" applyFont="1" applyFill="1" applyBorder="1" applyAlignment="1">
      <alignment horizontal="center" wrapText="1"/>
    </xf>
    <xf numFmtId="0" fontId="7" fillId="2" borderId="1" xfId="0" applyFont="1" applyFill="1" applyBorder="1" applyAlignment="1">
      <alignment horizontal="center"/>
    </xf>
    <xf numFmtId="0" fontId="8" fillId="2" borderId="4" xfId="0" applyFont="1" applyFill="1" applyBorder="1" applyAlignment="1">
      <alignment horizontal="center"/>
    </xf>
    <xf numFmtId="0" fontId="7" fillId="2" borderId="6" xfId="0" applyFont="1" applyFill="1" applyBorder="1" applyAlignment="1">
      <alignment horizontal="center"/>
    </xf>
    <xf numFmtId="0" fontId="8" fillId="2" borderId="8" xfId="0" applyFont="1" applyFill="1" applyBorder="1" applyAlignment="1">
      <alignment horizontal="center"/>
    </xf>
    <xf numFmtId="0" fontId="7" fillId="2" borderId="15" xfId="0" applyFont="1" applyFill="1" applyBorder="1" applyAlignment="1">
      <alignment horizontal="center"/>
    </xf>
    <xf numFmtId="0" fontId="7" fillId="2" borderId="17" xfId="0" applyFont="1" applyFill="1" applyBorder="1" applyAlignment="1">
      <alignment horizontal="center"/>
    </xf>
    <xf numFmtId="0" fontId="1" fillId="3" borderId="1" xfId="0" applyFont="1" applyFill="1" applyBorder="1" applyAlignment="1">
      <alignment horizontal="left" wrapText="1"/>
    </xf>
    <xf numFmtId="0" fontId="2" fillId="2" borderId="1" xfId="0" applyFont="1" applyFill="1" applyBorder="1" applyAlignment="1">
      <alignment horizontal="center" wrapText="1"/>
    </xf>
    <xf numFmtId="0" fontId="1" fillId="2" borderId="9" xfId="0" applyFont="1" applyFill="1" applyBorder="1" applyAlignment="1">
      <alignment horizontal="left"/>
    </xf>
    <xf numFmtId="0" fontId="1" fillId="3" borderId="1" xfId="0" applyFont="1"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3" borderId="1" xfId="0" applyFont="1" applyFill="1" applyBorder="1" applyAlignment="1">
      <alignment horizontal="left"/>
    </xf>
    <xf numFmtId="0" fontId="0" fillId="2" borderId="1" xfId="0" applyFill="1" applyBorder="1" applyAlignment="1">
      <alignment horizontal="left"/>
    </xf>
    <xf numFmtId="0" fontId="0" fillId="2" borderId="1" xfId="0" applyFill="1" applyBorder="1" applyAlignment="1">
      <alignment horizontal="left" wrapText="1"/>
    </xf>
  </cellXfs>
  <cellStyles count="2">
    <cellStyle name="Hyperlink" xfId="1" builtinId="8"/>
    <cellStyle name="Normal" xfId="0" builtinId="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66FF99"/>
      <color rgb="FFFF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4tc.ht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13" Type="http://schemas.openxmlformats.org/officeDocument/2006/relationships/hyperlink" Target="#Recommendations!B10"/><Relationship Id="rId18" Type="http://schemas.openxmlformats.org/officeDocument/2006/relationships/hyperlink" Target="#Recommendations!B11"/><Relationship Id="rId26" Type="http://schemas.openxmlformats.org/officeDocument/2006/relationships/hyperlink" Target="#Recommendations!B14"/><Relationship Id="rId39" Type="http://schemas.openxmlformats.org/officeDocument/2006/relationships/hyperlink" Target="#Recommendations!B23"/><Relationship Id="rId21" Type="http://schemas.openxmlformats.org/officeDocument/2006/relationships/hyperlink" Target="#Recommendations!B12"/><Relationship Id="rId34" Type="http://schemas.openxmlformats.org/officeDocument/2006/relationships/hyperlink" Target="#Recommendations!B18"/><Relationship Id="rId42" Type="http://schemas.openxmlformats.org/officeDocument/2006/relationships/hyperlink" Target="#Recommendations!B25"/><Relationship Id="rId47" Type="http://schemas.openxmlformats.org/officeDocument/2006/relationships/hyperlink" Target="#Recommendations!B24"/><Relationship Id="rId50" Type="http://schemas.openxmlformats.org/officeDocument/2006/relationships/hyperlink" Target="#Recommendations!B24"/><Relationship Id="rId55" Type="http://schemas.openxmlformats.org/officeDocument/2006/relationships/hyperlink" Target="#Recommendations!B25"/><Relationship Id="rId7" Type="http://schemas.openxmlformats.org/officeDocument/2006/relationships/hyperlink" Target="#Recommendations!B5"/><Relationship Id="rId12" Type="http://schemas.openxmlformats.org/officeDocument/2006/relationships/hyperlink" Target="#Recommendations!B9"/><Relationship Id="rId17" Type="http://schemas.openxmlformats.org/officeDocument/2006/relationships/hyperlink" Target="#Recommendations!B11"/><Relationship Id="rId25" Type="http://schemas.openxmlformats.org/officeDocument/2006/relationships/hyperlink" Target="#Recommendations!B14"/><Relationship Id="rId33" Type="http://schemas.openxmlformats.org/officeDocument/2006/relationships/hyperlink" Target="#Recommendations!B16"/><Relationship Id="rId38" Type="http://schemas.openxmlformats.org/officeDocument/2006/relationships/hyperlink" Target="#Recommendations!B23"/><Relationship Id="rId46" Type="http://schemas.openxmlformats.org/officeDocument/2006/relationships/hyperlink" Target="#Recommendations!B24"/><Relationship Id="rId59" Type="http://schemas.openxmlformats.org/officeDocument/2006/relationships/hyperlink" Target="#Recommendations!B14"/><Relationship Id="rId2" Type="http://schemas.openxmlformats.org/officeDocument/2006/relationships/image" Target="../media/image2.gif"/><Relationship Id="rId16" Type="http://schemas.openxmlformats.org/officeDocument/2006/relationships/hyperlink" Target="#Recommendations!B10"/><Relationship Id="rId20" Type="http://schemas.openxmlformats.org/officeDocument/2006/relationships/hyperlink" Target="#Recommendations!B11"/><Relationship Id="rId29" Type="http://schemas.openxmlformats.org/officeDocument/2006/relationships/hyperlink" Target="#Recommendations!B15"/><Relationship Id="rId41" Type="http://schemas.openxmlformats.org/officeDocument/2006/relationships/hyperlink" Target="#Recommendations!B25"/><Relationship Id="rId54" Type="http://schemas.openxmlformats.org/officeDocument/2006/relationships/hyperlink" Target="#Recommendations!B25"/><Relationship Id="rId1" Type="http://schemas.openxmlformats.org/officeDocument/2006/relationships/hyperlink" Target="#Recommendations!B21"/><Relationship Id="rId6" Type="http://schemas.openxmlformats.org/officeDocument/2006/relationships/hyperlink" Target="#Recommendations!B6"/><Relationship Id="rId11" Type="http://schemas.openxmlformats.org/officeDocument/2006/relationships/hyperlink" Target="#Recommendations!B8"/><Relationship Id="rId24" Type="http://schemas.openxmlformats.org/officeDocument/2006/relationships/hyperlink" Target="#Recommendations!B14"/><Relationship Id="rId32" Type="http://schemas.openxmlformats.org/officeDocument/2006/relationships/hyperlink" Target="#Recommendations!B15"/><Relationship Id="rId37" Type="http://schemas.openxmlformats.org/officeDocument/2006/relationships/hyperlink" Target="#Recommendations!B23"/><Relationship Id="rId40" Type="http://schemas.openxmlformats.org/officeDocument/2006/relationships/hyperlink" Target="#Recommendations!B25"/><Relationship Id="rId45" Type="http://schemas.openxmlformats.org/officeDocument/2006/relationships/hyperlink" Target="#Recommendations!B25"/><Relationship Id="rId53" Type="http://schemas.openxmlformats.org/officeDocument/2006/relationships/hyperlink" Target="#Recommendations!B25"/><Relationship Id="rId58" Type="http://schemas.openxmlformats.org/officeDocument/2006/relationships/hyperlink" Target="#Recommendations!B25"/><Relationship Id="rId5" Type="http://schemas.openxmlformats.org/officeDocument/2006/relationships/hyperlink" Target="#Recommendations!B6"/><Relationship Id="rId15" Type="http://schemas.openxmlformats.org/officeDocument/2006/relationships/hyperlink" Target="#Recommendations!B10"/><Relationship Id="rId23" Type="http://schemas.openxmlformats.org/officeDocument/2006/relationships/hyperlink" Target="#Recommendations!B14"/><Relationship Id="rId28" Type="http://schemas.openxmlformats.org/officeDocument/2006/relationships/hyperlink" Target="#Recommendations!B16"/><Relationship Id="rId36" Type="http://schemas.openxmlformats.org/officeDocument/2006/relationships/hyperlink" Target="#Recommendations!B22"/><Relationship Id="rId49" Type="http://schemas.openxmlformats.org/officeDocument/2006/relationships/hyperlink" Target="#Recommendations!B24"/><Relationship Id="rId57" Type="http://schemas.openxmlformats.org/officeDocument/2006/relationships/hyperlink" Target="#Recommendations!B25"/><Relationship Id="rId10" Type="http://schemas.openxmlformats.org/officeDocument/2006/relationships/hyperlink" Target="#Recommendations!B4"/><Relationship Id="rId19" Type="http://schemas.openxmlformats.org/officeDocument/2006/relationships/hyperlink" Target="#Recommendations!B11"/><Relationship Id="rId31" Type="http://schemas.openxmlformats.org/officeDocument/2006/relationships/hyperlink" Target="#Recommendations!B15"/><Relationship Id="rId44" Type="http://schemas.openxmlformats.org/officeDocument/2006/relationships/hyperlink" Target="#Recommendations!B25"/><Relationship Id="rId52" Type="http://schemas.openxmlformats.org/officeDocument/2006/relationships/hyperlink" Target="#Recommendations!B24"/><Relationship Id="rId4" Type="http://schemas.openxmlformats.org/officeDocument/2006/relationships/hyperlink" Target="#Recommendations!B3"/><Relationship Id="rId9" Type="http://schemas.openxmlformats.org/officeDocument/2006/relationships/hyperlink" Target="#Recommendations!B8"/><Relationship Id="rId14" Type="http://schemas.openxmlformats.org/officeDocument/2006/relationships/hyperlink" Target="#Recommendations!B10"/><Relationship Id="rId22" Type="http://schemas.openxmlformats.org/officeDocument/2006/relationships/hyperlink" Target="#Recommendations!B14"/><Relationship Id="rId27" Type="http://schemas.openxmlformats.org/officeDocument/2006/relationships/hyperlink" Target="#Recommendations!B14"/><Relationship Id="rId30" Type="http://schemas.openxmlformats.org/officeDocument/2006/relationships/hyperlink" Target="#Recommendations!B15"/><Relationship Id="rId35" Type="http://schemas.openxmlformats.org/officeDocument/2006/relationships/hyperlink" Target="#Recommendations!B19"/><Relationship Id="rId43" Type="http://schemas.openxmlformats.org/officeDocument/2006/relationships/hyperlink" Target="#Recommendations!B25"/><Relationship Id="rId48" Type="http://schemas.openxmlformats.org/officeDocument/2006/relationships/hyperlink" Target="#Recommendations!B24"/><Relationship Id="rId56" Type="http://schemas.openxmlformats.org/officeDocument/2006/relationships/hyperlink" Target="#Recommendations!B25"/><Relationship Id="rId8" Type="http://schemas.openxmlformats.org/officeDocument/2006/relationships/hyperlink" Target="#Recommendations!B5"/><Relationship Id="rId51" Type="http://schemas.openxmlformats.org/officeDocument/2006/relationships/hyperlink" Target="#Recommendations!B24"/><Relationship Id="rId3" Type="http://schemas.openxmlformats.org/officeDocument/2006/relationships/hyperlink" Target="#Recommendations!B3"/></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1</xdr:colOff>
      <xdr:row>0</xdr:row>
      <xdr:rowOff>1</xdr:rowOff>
    </xdr:from>
    <xdr:to>
      <xdr:col>0</xdr:col>
      <xdr:colOff>3552825</xdr:colOff>
      <xdr:row>18</xdr:row>
      <xdr:rowOff>133327</xdr:rowOff>
    </xdr:to>
    <xdr:pic>
      <xdr:nvPicPr>
        <xdr:cNvPr id="1025"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1"/>
          <a:ext cx="3552824" cy="49910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12</xdr:row>
      <xdr:rowOff>20434</xdr:rowOff>
    </xdr:from>
    <xdr:to>
      <xdr:col>0</xdr:col>
      <xdr:colOff>5659162</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14396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542925</xdr:colOff>
      <xdr:row>3</xdr:row>
      <xdr:rowOff>57150</xdr:rowOff>
    </xdr:from>
    <xdr:to>
      <xdr:col>8</xdr:col>
      <xdr:colOff>723900</xdr:colOff>
      <xdr:row>3</xdr:row>
      <xdr:rowOff>229457</xdr:rowOff>
    </xdr:to>
    <xdr:pic>
      <xdr:nvPicPr>
        <xdr:cNvPr id="40"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77300" y="676275"/>
          <a:ext cx="180975" cy="172307"/>
        </a:xfrm>
        <a:prstGeom prst="rect">
          <a:avLst/>
        </a:prstGeom>
        <a:noFill/>
      </xdr:spPr>
    </xdr:pic>
    <xdr:clientData/>
  </xdr:twoCellAnchor>
  <xdr:twoCellAnchor editAs="oneCell">
    <xdr:from>
      <xdr:col>11</xdr:col>
      <xdr:colOff>571500</xdr:colOff>
      <xdr:row>3</xdr:row>
      <xdr:rowOff>57150</xdr:rowOff>
    </xdr:from>
    <xdr:to>
      <xdr:col>11</xdr:col>
      <xdr:colOff>752475</xdr:colOff>
      <xdr:row>3</xdr:row>
      <xdr:rowOff>229457</xdr:rowOff>
    </xdr:to>
    <xdr:pic>
      <xdr:nvPicPr>
        <xdr:cNvPr id="4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76275"/>
          <a:ext cx="180975" cy="172307"/>
        </a:xfrm>
        <a:prstGeom prst="rect">
          <a:avLst/>
        </a:prstGeom>
        <a:noFill/>
      </xdr:spPr>
    </xdr:pic>
    <xdr:clientData/>
  </xdr:twoCellAnchor>
  <xdr:twoCellAnchor editAs="oneCell">
    <xdr:from>
      <xdr:col>10</xdr:col>
      <xdr:colOff>533400</xdr:colOff>
      <xdr:row>3</xdr:row>
      <xdr:rowOff>57150</xdr:rowOff>
    </xdr:from>
    <xdr:to>
      <xdr:col>10</xdr:col>
      <xdr:colOff>714375</xdr:colOff>
      <xdr:row>3</xdr:row>
      <xdr:rowOff>229457</xdr:rowOff>
    </xdr:to>
    <xdr:pic>
      <xdr:nvPicPr>
        <xdr:cNvPr id="50"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44125" y="676275"/>
          <a:ext cx="180975" cy="172307"/>
        </a:xfrm>
        <a:prstGeom prst="rect">
          <a:avLst/>
        </a:prstGeom>
        <a:noFill/>
      </xdr:spPr>
    </xdr:pic>
    <xdr:clientData/>
  </xdr:twoCellAnchor>
  <xdr:twoCellAnchor editAs="oneCell">
    <xdr:from>
      <xdr:col>12</xdr:col>
      <xdr:colOff>685800</xdr:colOff>
      <xdr:row>3</xdr:row>
      <xdr:rowOff>57150</xdr:rowOff>
    </xdr:from>
    <xdr:to>
      <xdr:col>12</xdr:col>
      <xdr:colOff>866775</xdr:colOff>
      <xdr:row>3</xdr:row>
      <xdr:rowOff>229457</xdr:rowOff>
    </xdr:to>
    <xdr:pic>
      <xdr:nvPicPr>
        <xdr:cNvPr id="51"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58750" y="676275"/>
          <a:ext cx="180975" cy="172307"/>
        </a:xfrm>
        <a:prstGeom prst="rect">
          <a:avLst/>
        </a:prstGeom>
        <a:noFill/>
      </xdr:spPr>
    </xdr:pic>
    <xdr:clientData/>
  </xdr:twoCellAnchor>
  <xdr:twoCellAnchor editAs="oneCell">
    <xdr:from>
      <xdr:col>13</xdr:col>
      <xdr:colOff>390525</xdr:colOff>
      <xdr:row>3</xdr:row>
      <xdr:rowOff>57150</xdr:rowOff>
    </xdr:from>
    <xdr:to>
      <xdr:col>13</xdr:col>
      <xdr:colOff>571500</xdr:colOff>
      <xdr:row>3</xdr:row>
      <xdr:rowOff>229457</xdr:rowOff>
    </xdr:to>
    <xdr:pic>
      <xdr:nvPicPr>
        <xdr:cNvPr id="53"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097000" y="676275"/>
          <a:ext cx="180975" cy="172307"/>
        </a:xfrm>
        <a:prstGeom prst="rect">
          <a:avLst/>
        </a:prstGeom>
        <a:noFill/>
      </xdr:spPr>
    </xdr:pic>
    <xdr:clientData/>
  </xdr:twoCellAnchor>
  <xdr:twoCellAnchor editAs="oneCell">
    <xdr:from>
      <xdr:col>14</xdr:col>
      <xdr:colOff>657225</xdr:colOff>
      <xdr:row>3</xdr:row>
      <xdr:rowOff>57150</xdr:rowOff>
    </xdr:from>
    <xdr:to>
      <xdr:col>14</xdr:col>
      <xdr:colOff>838200</xdr:colOff>
      <xdr:row>3</xdr:row>
      <xdr:rowOff>229457</xdr:rowOff>
    </xdr:to>
    <xdr:pic>
      <xdr:nvPicPr>
        <xdr:cNvPr id="54"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97150" y="676275"/>
          <a:ext cx="180975" cy="172307"/>
        </a:xfrm>
        <a:prstGeom prst="rect">
          <a:avLst/>
        </a:prstGeom>
        <a:noFill/>
      </xdr:spPr>
    </xdr:pic>
    <xdr:clientData/>
  </xdr:twoCellAnchor>
  <xdr:twoCellAnchor editAs="oneCell">
    <xdr:from>
      <xdr:col>15</xdr:col>
      <xdr:colOff>361950</xdr:colOff>
      <xdr:row>3</xdr:row>
      <xdr:rowOff>57150</xdr:rowOff>
    </xdr:from>
    <xdr:to>
      <xdr:col>15</xdr:col>
      <xdr:colOff>542925</xdr:colOff>
      <xdr:row>3</xdr:row>
      <xdr:rowOff>229457</xdr:rowOff>
    </xdr:to>
    <xdr:pic>
      <xdr:nvPicPr>
        <xdr:cNvPr id="55"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87775" y="676275"/>
          <a:ext cx="180975" cy="172307"/>
        </a:xfrm>
        <a:prstGeom prst="rect">
          <a:avLst/>
        </a:prstGeom>
        <a:noFill/>
      </xdr:spPr>
    </xdr:pic>
    <xdr:clientData/>
  </xdr:twoCellAnchor>
  <xdr:twoCellAnchor editAs="oneCell">
    <xdr:from>
      <xdr:col>18</xdr:col>
      <xdr:colOff>514350</xdr:colOff>
      <xdr:row>3</xdr:row>
      <xdr:rowOff>57150</xdr:rowOff>
    </xdr:from>
    <xdr:to>
      <xdr:col>18</xdr:col>
      <xdr:colOff>695325</xdr:colOff>
      <xdr:row>3</xdr:row>
      <xdr:rowOff>229457</xdr:rowOff>
    </xdr:to>
    <xdr:pic>
      <xdr:nvPicPr>
        <xdr:cNvPr id="56"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621500" y="676275"/>
          <a:ext cx="180975" cy="172307"/>
        </a:xfrm>
        <a:prstGeom prst="rect">
          <a:avLst/>
        </a:prstGeom>
        <a:noFill/>
      </xdr:spPr>
    </xdr:pic>
    <xdr:clientData/>
  </xdr:twoCellAnchor>
  <xdr:twoCellAnchor editAs="oneCell">
    <xdr:from>
      <xdr:col>19</xdr:col>
      <xdr:colOff>933450</xdr:colOff>
      <xdr:row>3</xdr:row>
      <xdr:rowOff>57150</xdr:rowOff>
    </xdr:from>
    <xdr:to>
      <xdr:col>19</xdr:col>
      <xdr:colOff>1114425</xdr:colOff>
      <xdr:row>3</xdr:row>
      <xdr:rowOff>229457</xdr:rowOff>
    </xdr:to>
    <xdr:pic>
      <xdr:nvPicPr>
        <xdr:cNvPr id="57"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202650" y="676275"/>
          <a:ext cx="180975" cy="172307"/>
        </a:xfrm>
        <a:prstGeom prst="rect">
          <a:avLst/>
        </a:prstGeom>
        <a:noFill/>
      </xdr:spPr>
    </xdr:pic>
    <xdr:clientData/>
  </xdr:twoCellAnchor>
  <xdr:twoCellAnchor editAs="oneCell">
    <xdr:from>
      <xdr:col>20</xdr:col>
      <xdr:colOff>857250</xdr:colOff>
      <xdr:row>3</xdr:row>
      <xdr:rowOff>57150</xdr:rowOff>
    </xdr:from>
    <xdr:to>
      <xdr:col>20</xdr:col>
      <xdr:colOff>1038225</xdr:colOff>
      <xdr:row>3</xdr:row>
      <xdr:rowOff>229457</xdr:rowOff>
    </xdr:to>
    <xdr:pic>
      <xdr:nvPicPr>
        <xdr:cNvPr id="58"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145750" y="676275"/>
          <a:ext cx="180975" cy="172307"/>
        </a:xfrm>
        <a:prstGeom prst="rect">
          <a:avLst/>
        </a:prstGeom>
        <a:noFill/>
      </xdr:spPr>
    </xdr:pic>
    <xdr:clientData/>
  </xdr:twoCellAnchor>
  <xdr:twoCellAnchor editAs="oneCell">
    <xdr:from>
      <xdr:col>21</xdr:col>
      <xdr:colOff>552450</xdr:colOff>
      <xdr:row>3</xdr:row>
      <xdr:rowOff>57150</xdr:rowOff>
    </xdr:from>
    <xdr:to>
      <xdr:col>21</xdr:col>
      <xdr:colOff>733425</xdr:colOff>
      <xdr:row>3</xdr:row>
      <xdr:rowOff>229457</xdr:rowOff>
    </xdr:to>
    <xdr:pic>
      <xdr:nvPicPr>
        <xdr:cNvPr id="59"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698325" y="676275"/>
          <a:ext cx="180975" cy="172307"/>
        </a:xfrm>
        <a:prstGeom prst="rect">
          <a:avLst/>
        </a:prstGeom>
        <a:noFill/>
      </xdr:spPr>
    </xdr:pic>
    <xdr:clientData/>
  </xdr:twoCellAnchor>
  <xdr:twoCellAnchor editAs="oneCell">
    <xdr:from>
      <xdr:col>23</xdr:col>
      <xdr:colOff>323850</xdr:colOff>
      <xdr:row>3</xdr:row>
      <xdr:rowOff>57150</xdr:rowOff>
    </xdr:from>
    <xdr:to>
      <xdr:col>23</xdr:col>
      <xdr:colOff>504825</xdr:colOff>
      <xdr:row>3</xdr:row>
      <xdr:rowOff>229457</xdr:rowOff>
    </xdr:to>
    <xdr:pic>
      <xdr:nvPicPr>
        <xdr:cNvPr id="60"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184350" y="676275"/>
          <a:ext cx="180975" cy="172307"/>
        </a:xfrm>
        <a:prstGeom prst="rect">
          <a:avLst/>
        </a:prstGeom>
        <a:noFill/>
      </xdr:spPr>
    </xdr:pic>
    <xdr:clientData/>
  </xdr:twoCellAnchor>
  <xdr:twoCellAnchor editAs="oneCell">
    <xdr:from>
      <xdr:col>24</xdr:col>
      <xdr:colOff>323850</xdr:colOff>
      <xdr:row>3</xdr:row>
      <xdr:rowOff>57150</xdr:rowOff>
    </xdr:from>
    <xdr:to>
      <xdr:col>24</xdr:col>
      <xdr:colOff>504825</xdr:colOff>
      <xdr:row>3</xdr:row>
      <xdr:rowOff>229457</xdr:rowOff>
    </xdr:to>
    <xdr:pic>
      <xdr:nvPicPr>
        <xdr:cNvPr id="61"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984450" y="676275"/>
          <a:ext cx="180975" cy="172307"/>
        </a:xfrm>
        <a:prstGeom prst="rect">
          <a:avLst/>
        </a:prstGeom>
        <a:noFill/>
      </xdr:spPr>
    </xdr:pic>
    <xdr:clientData/>
  </xdr:twoCellAnchor>
  <xdr:twoCellAnchor editAs="oneCell">
    <xdr:from>
      <xdr:col>27</xdr:col>
      <xdr:colOff>800100</xdr:colOff>
      <xdr:row>3</xdr:row>
      <xdr:rowOff>57150</xdr:rowOff>
    </xdr:from>
    <xdr:to>
      <xdr:col>27</xdr:col>
      <xdr:colOff>981075</xdr:colOff>
      <xdr:row>3</xdr:row>
      <xdr:rowOff>229457</xdr:rowOff>
    </xdr:to>
    <xdr:pic>
      <xdr:nvPicPr>
        <xdr:cNvPr id="62"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175450" y="676275"/>
          <a:ext cx="180975" cy="172307"/>
        </a:xfrm>
        <a:prstGeom prst="rect">
          <a:avLst/>
        </a:prstGeom>
        <a:noFill/>
      </xdr:spPr>
    </xdr:pic>
    <xdr:clientData/>
  </xdr:twoCellAnchor>
  <xdr:twoCellAnchor editAs="oneCell">
    <xdr:from>
      <xdr:col>28</xdr:col>
      <xdr:colOff>876300</xdr:colOff>
      <xdr:row>3</xdr:row>
      <xdr:rowOff>57150</xdr:rowOff>
    </xdr:from>
    <xdr:to>
      <xdr:col>28</xdr:col>
      <xdr:colOff>1057275</xdr:colOff>
      <xdr:row>3</xdr:row>
      <xdr:rowOff>229457</xdr:rowOff>
    </xdr:to>
    <xdr:pic>
      <xdr:nvPicPr>
        <xdr:cNvPr id="63"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994725" y="676275"/>
          <a:ext cx="180975" cy="172307"/>
        </a:xfrm>
        <a:prstGeom prst="rect">
          <a:avLst/>
        </a:prstGeom>
        <a:noFill/>
      </xdr:spPr>
    </xdr:pic>
    <xdr:clientData/>
  </xdr:twoCellAnchor>
  <xdr:twoCellAnchor editAs="oneCell">
    <xdr:from>
      <xdr:col>29</xdr:col>
      <xdr:colOff>352425</xdr:colOff>
      <xdr:row>3</xdr:row>
      <xdr:rowOff>57150</xdr:rowOff>
    </xdr:from>
    <xdr:to>
      <xdr:col>29</xdr:col>
      <xdr:colOff>533400</xdr:colOff>
      <xdr:row>3</xdr:row>
      <xdr:rowOff>229457</xdr:rowOff>
    </xdr:to>
    <xdr:pic>
      <xdr:nvPicPr>
        <xdr:cNvPr id="65"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13975" y="676275"/>
          <a:ext cx="180975" cy="172307"/>
        </a:xfrm>
        <a:prstGeom prst="rect">
          <a:avLst/>
        </a:prstGeom>
        <a:noFill/>
      </xdr:spPr>
    </xdr:pic>
    <xdr:clientData/>
  </xdr:twoCellAnchor>
  <xdr:twoCellAnchor editAs="oneCell">
    <xdr:from>
      <xdr:col>30</xdr:col>
      <xdr:colOff>352425</xdr:colOff>
      <xdr:row>3</xdr:row>
      <xdr:rowOff>57150</xdr:rowOff>
    </xdr:from>
    <xdr:to>
      <xdr:col>30</xdr:col>
      <xdr:colOff>533400</xdr:colOff>
      <xdr:row>3</xdr:row>
      <xdr:rowOff>229457</xdr:rowOff>
    </xdr:to>
    <xdr:pic>
      <xdr:nvPicPr>
        <xdr:cNvPr id="66"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414075" y="676275"/>
          <a:ext cx="180975" cy="172307"/>
        </a:xfrm>
        <a:prstGeom prst="rect">
          <a:avLst/>
        </a:prstGeom>
        <a:noFill/>
      </xdr:spPr>
    </xdr:pic>
    <xdr:clientData/>
  </xdr:twoCellAnchor>
  <xdr:twoCellAnchor editAs="oneCell">
    <xdr:from>
      <xdr:col>31</xdr:col>
      <xdr:colOff>447675</xdr:colOff>
      <xdr:row>3</xdr:row>
      <xdr:rowOff>57150</xdr:rowOff>
    </xdr:from>
    <xdr:to>
      <xdr:col>31</xdr:col>
      <xdr:colOff>628650</xdr:colOff>
      <xdr:row>3</xdr:row>
      <xdr:rowOff>229457</xdr:rowOff>
    </xdr:to>
    <xdr:pic>
      <xdr:nvPicPr>
        <xdr:cNvPr id="67"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09425" y="676275"/>
          <a:ext cx="180975" cy="172307"/>
        </a:xfrm>
        <a:prstGeom prst="rect">
          <a:avLst/>
        </a:prstGeom>
        <a:noFill/>
      </xdr:spPr>
    </xdr:pic>
    <xdr:clientData/>
  </xdr:twoCellAnchor>
  <xdr:twoCellAnchor editAs="oneCell">
    <xdr:from>
      <xdr:col>32</xdr:col>
      <xdr:colOff>466725</xdr:colOff>
      <xdr:row>3</xdr:row>
      <xdr:rowOff>57150</xdr:rowOff>
    </xdr:from>
    <xdr:to>
      <xdr:col>32</xdr:col>
      <xdr:colOff>647700</xdr:colOff>
      <xdr:row>3</xdr:row>
      <xdr:rowOff>229457</xdr:rowOff>
    </xdr:to>
    <xdr:pic>
      <xdr:nvPicPr>
        <xdr:cNvPr id="68"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338125" y="676275"/>
          <a:ext cx="180975" cy="172307"/>
        </a:xfrm>
        <a:prstGeom prst="rect">
          <a:avLst/>
        </a:prstGeom>
        <a:noFill/>
      </xdr:spPr>
    </xdr:pic>
    <xdr:clientData/>
  </xdr:twoCellAnchor>
  <xdr:twoCellAnchor editAs="oneCell">
    <xdr:from>
      <xdr:col>33</xdr:col>
      <xdr:colOff>781050</xdr:colOff>
      <xdr:row>3</xdr:row>
      <xdr:rowOff>57150</xdr:rowOff>
    </xdr:from>
    <xdr:to>
      <xdr:col>33</xdr:col>
      <xdr:colOff>962025</xdr:colOff>
      <xdr:row>3</xdr:row>
      <xdr:rowOff>229457</xdr:rowOff>
    </xdr:to>
    <xdr:pic>
      <xdr:nvPicPr>
        <xdr:cNvPr id="69"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852475" y="676275"/>
          <a:ext cx="180975" cy="172307"/>
        </a:xfrm>
        <a:prstGeom prst="rect">
          <a:avLst/>
        </a:prstGeom>
        <a:noFill/>
      </xdr:spPr>
    </xdr:pic>
    <xdr:clientData/>
  </xdr:twoCellAnchor>
  <xdr:twoCellAnchor editAs="oneCell">
    <xdr:from>
      <xdr:col>38</xdr:col>
      <xdr:colOff>495300</xdr:colOff>
      <xdr:row>3</xdr:row>
      <xdr:rowOff>57150</xdr:rowOff>
    </xdr:from>
    <xdr:to>
      <xdr:col>38</xdr:col>
      <xdr:colOff>676275</xdr:colOff>
      <xdr:row>3</xdr:row>
      <xdr:rowOff>229457</xdr:rowOff>
    </xdr:to>
    <xdr:pic>
      <xdr:nvPicPr>
        <xdr:cNvPr id="70"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958000" y="676275"/>
          <a:ext cx="180975" cy="172307"/>
        </a:xfrm>
        <a:prstGeom prst="rect">
          <a:avLst/>
        </a:prstGeom>
        <a:noFill/>
      </xdr:spPr>
    </xdr:pic>
    <xdr:clientData/>
  </xdr:twoCellAnchor>
  <xdr:twoCellAnchor editAs="oneCell">
    <xdr:from>
      <xdr:col>37</xdr:col>
      <xdr:colOff>876300</xdr:colOff>
      <xdr:row>3</xdr:row>
      <xdr:rowOff>57150</xdr:rowOff>
    </xdr:from>
    <xdr:to>
      <xdr:col>37</xdr:col>
      <xdr:colOff>1057275</xdr:colOff>
      <xdr:row>3</xdr:row>
      <xdr:rowOff>229457</xdr:rowOff>
    </xdr:to>
    <xdr:pic>
      <xdr:nvPicPr>
        <xdr:cNvPr id="71"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671750" y="676275"/>
          <a:ext cx="180975" cy="172307"/>
        </a:xfrm>
        <a:prstGeom prst="rect">
          <a:avLst/>
        </a:prstGeom>
        <a:noFill/>
      </xdr:spPr>
    </xdr:pic>
    <xdr:clientData/>
  </xdr:twoCellAnchor>
  <xdr:twoCellAnchor editAs="oneCell">
    <xdr:from>
      <xdr:col>39</xdr:col>
      <xdr:colOff>685800</xdr:colOff>
      <xdr:row>3</xdr:row>
      <xdr:rowOff>57150</xdr:rowOff>
    </xdr:from>
    <xdr:to>
      <xdr:col>39</xdr:col>
      <xdr:colOff>866775</xdr:colOff>
      <xdr:row>3</xdr:row>
      <xdr:rowOff>229457</xdr:rowOff>
    </xdr:to>
    <xdr:pic>
      <xdr:nvPicPr>
        <xdr:cNvPr id="73"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215300" y="676275"/>
          <a:ext cx="180975" cy="172307"/>
        </a:xfrm>
        <a:prstGeom prst="rect">
          <a:avLst/>
        </a:prstGeom>
        <a:noFill/>
      </xdr:spPr>
    </xdr:pic>
    <xdr:clientData/>
  </xdr:twoCellAnchor>
  <xdr:twoCellAnchor editAs="oneCell">
    <xdr:from>
      <xdr:col>40</xdr:col>
      <xdr:colOff>857250</xdr:colOff>
      <xdr:row>3</xdr:row>
      <xdr:rowOff>57150</xdr:rowOff>
    </xdr:from>
    <xdr:to>
      <xdr:col>40</xdr:col>
      <xdr:colOff>1038225</xdr:colOff>
      <xdr:row>3</xdr:row>
      <xdr:rowOff>229457</xdr:rowOff>
    </xdr:to>
    <xdr:pic>
      <xdr:nvPicPr>
        <xdr:cNvPr id="74"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872650" y="676275"/>
          <a:ext cx="180975" cy="172307"/>
        </a:xfrm>
        <a:prstGeom prst="rect">
          <a:avLst/>
        </a:prstGeom>
        <a:noFill/>
      </xdr:spPr>
    </xdr:pic>
    <xdr:clientData/>
  </xdr:twoCellAnchor>
  <xdr:twoCellAnchor editAs="oneCell">
    <xdr:from>
      <xdr:col>41</xdr:col>
      <xdr:colOff>295275</xdr:colOff>
      <xdr:row>3</xdr:row>
      <xdr:rowOff>57150</xdr:rowOff>
    </xdr:from>
    <xdr:to>
      <xdr:col>41</xdr:col>
      <xdr:colOff>466725</xdr:colOff>
      <xdr:row>3</xdr:row>
      <xdr:rowOff>229457</xdr:rowOff>
    </xdr:to>
    <xdr:pic>
      <xdr:nvPicPr>
        <xdr:cNvPr id="75"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149000" y="676275"/>
          <a:ext cx="171450" cy="172307"/>
        </a:xfrm>
        <a:prstGeom prst="rect">
          <a:avLst/>
        </a:prstGeom>
        <a:noFill/>
      </xdr:spPr>
    </xdr:pic>
    <xdr:clientData/>
  </xdr:twoCellAnchor>
  <xdr:twoCellAnchor editAs="oneCell">
    <xdr:from>
      <xdr:col>42</xdr:col>
      <xdr:colOff>657225</xdr:colOff>
      <xdr:row>3</xdr:row>
      <xdr:rowOff>57150</xdr:rowOff>
    </xdr:from>
    <xdr:to>
      <xdr:col>42</xdr:col>
      <xdr:colOff>838200</xdr:colOff>
      <xdr:row>3</xdr:row>
      <xdr:rowOff>229457</xdr:rowOff>
    </xdr:to>
    <xdr:pic>
      <xdr:nvPicPr>
        <xdr:cNvPr id="76"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863250" y="676275"/>
          <a:ext cx="180975" cy="172307"/>
        </a:xfrm>
        <a:prstGeom prst="rect">
          <a:avLst/>
        </a:prstGeom>
        <a:noFill/>
      </xdr:spPr>
    </xdr:pic>
    <xdr:clientData/>
  </xdr:twoCellAnchor>
  <xdr:twoCellAnchor editAs="oneCell">
    <xdr:from>
      <xdr:col>44</xdr:col>
      <xdr:colOff>714375</xdr:colOff>
      <xdr:row>3</xdr:row>
      <xdr:rowOff>57150</xdr:rowOff>
    </xdr:from>
    <xdr:to>
      <xdr:col>44</xdr:col>
      <xdr:colOff>895350</xdr:colOff>
      <xdr:row>3</xdr:row>
      <xdr:rowOff>229457</xdr:rowOff>
    </xdr:to>
    <xdr:pic>
      <xdr:nvPicPr>
        <xdr:cNvPr id="77"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577875" y="676275"/>
          <a:ext cx="180975" cy="172307"/>
        </a:xfrm>
        <a:prstGeom prst="rect">
          <a:avLst/>
        </a:prstGeom>
        <a:noFill/>
      </xdr:spPr>
    </xdr:pic>
    <xdr:clientData/>
  </xdr:twoCellAnchor>
  <xdr:twoCellAnchor editAs="oneCell">
    <xdr:from>
      <xdr:col>45</xdr:col>
      <xdr:colOff>714375</xdr:colOff>
      <xdr:row>3</xdr:row>
      <xdr:rowOff>57150</xdr:rowOff>
    </xdr:from>
    <xdr:to>
      <xdr:col>45</xdr:col>
      <xdr:colOff>895350</xdr:colOff>
      <xdr:row>3</xdr:row>
      <xdr:rowOff>229457</xdr:rowOff>
    </xdr:to>
    <xdr:pic>
      <xdr:nvPicPr>
        <xdr:cNvPr id="78"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168550" y="676275"/>
          <a:ext cx="180975" cy="172307"/>
        </a:xfrm>
        <a:prstGeom prst="rect">
          <a:avLst/>
        </a:prstGeom>
        <a:noFill/>
      </xdr:spPr>
    </xdr:pic>
    <xdr:clientData/>
  </xdr:twoCellAnchor>
  <xdr:twoCellAnchor editAs="oneCell">
    <xdr:from>
      <xdr:col>46</xdr:col>
      <xdr:colOff>704850</xdr:colOff>
      <xdr:row>3</xdr:row>
      <xdr:rowOff>57150</xdr:rowOff>
    </xdr:from>
    <xdr:to>
      <xdr:col>46</xdr:col>
      <xdr:colOff>885825</xdr:colOff>
      <xdr:row>3</xdr:row>
      <xdr:rowOff>229457</xdr:rowOff>
    </xdr:to>
    <xdr:pic>
      <xdr:nvPicPr>
        <xdr:cNvPr id="79"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40175" y="676275"/>
          <a:ext cx="180975" cy="172307"/>
        </a:xfrm>
        <a:prstGeom prst="rect">
          <a:avLst/>
        </a:prstGeom>
        <a:noFill/>
      </xdr:spPr>
    </xdr:pic>
    <xdr:clientData/>
  </xdr:twoCellAnchor>
  <xdr:twoCellAnchor editAs="oneCell">
    <xdr:from>
      <xdr:col>47</xdr:col>
      <xdr:colOff>638175</xdr:colOff>
      <xdr:row>3</xdr:row>
      <xdr:rowOff>57150</xdr:rowOff>
    </xdr:from>
    <xdr:to>
      <xdr:col>47</xdr:col>
      <xdr:colOff>819150</xdr:colOff>
      <xdr:row>3</xdr:row>
      <xdr:rowOff>229457</xdr:rowOff>
    </xdr:to>
    <xdr:pic>
      <xdr:nvPicPr>
        <xdr:cNvPr id="80"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235600" y="676275"/>
          <a:ext cx="180975" cy="172307"/>
        </a:xfrm>
        <a:prstGeom prst="rect">
          <a:avLst/>
        </a:prstGeom>
        <a:noFill/>
      </xdr:spPr>
    </xdr:pic>
    <xdr:clientData/>
  </xdr:twoCellAnchor>
  <xdr:twoCellAnchor editAs="oneCell">
    <xdr:from>
      <xdr:col>48</xdr:col>
      <xdr:colOff>476250</xdr:colOff>
      <xdr:row>3</xdr:row>
      <xdr:rowOff>57150</xdr:rowOff>
    </xdr:from>
    <xdr:to>
      <xdr:col>48</xdr:col>
      <xdr:colOff>657225</xdr:colOff>
      <xdr:row>3</xdr:row>
      <xdr:rowOff>229457</xdr:rowOff>
    </xdr:to>
    <xdr:pic>
      <xdr:nvPicPr>
        <xdr:cNvPr id="81"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511950" y="676275"/>
          <a:ext cx="180975" cy="172307"/>
        </a:xfrm>
        <a:prstGeom prst="rect">
          <a:avLst/>
        </a:prstGeom>
        <a:noFill/>
      </xdr:spPr>
    </xdr:pic>
    <xdr:clientData/>
  </xdr:twoCellAnchor>
  <xdr:twoCellAnchor editAs="oneCell">
    <xdr:from>
      <xdr:col>50</xdr:col>
      <xdr:colOff>352425</xdr:colOff>
      <xdr:row>3</xdr:row>
      <xdr:rowOff>57150</xdr:rowOff>
    </xdr:from>
    <xdr:to>
      <xdr:col>50</xdr:col>
      <xdr:colOff>533400</xdr:colOff>
      <xdr:row>3</xdr:row>
      <xdr:rowOff>229457</xdr:rowOff>
    </xdr:to>
    <xdr:pic>
      <xdr:nvPicPr>
        <xdr:cNvPr id="82" name="Picture 63" descr="C:\Users\hfreeth\AppData\Local\Microsoft\Windows\Temporary Internet Files\Content.IE5\XLHOTTUP\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483625" y="676275"/>
          <a:ext cx="180975" cy="172307"/>
        </a:xfrm>
        <a:prstGeom prst="rect">
          <a:avLst/>
        </a:prstGeom>
        <a:noFill/>
      </xdr:spPr>
    </xdr:pic>
    <xdr:clientData/>
  </xdr:twoCellAnchor>
  <xdr:twoCellAnchor editAs="oneCell">
    <xdr:from>
      <xdr:col>51</xdr:col>
      <xdr:colOff>1228725</xdr:colOff>
      <xdr:row>3</xdr:row>
      <xdr:rowOff>57150</xdr:rowOff>
    </xdr:from>
    <xdr:to>
      <xdr:col>51</xdr:col>
      <xdr:colOff>1409700</xdr:colOff>
      <xdr:row>3</xdr:row>
      <xdr:rowOff>229457</xdr:rowOff>
    </xdr:to>
    <xdr:pic>
      <xdr:nvPicPr>
        <xdr:cNvPr id="83" name="Picture 63" descr="C:\Users\hfreeth\AppData\Local\Microsoft\Windows\Temporary Internet Files\Content.IE5\XLHOTTUP\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36225" y="676275"/>
          <a:ext cx="180975" cy="172307"/>
        </a:xfrm>
        <a:prstGeom prst="rect">
          <a:avLst/>
        </a:prstGeom>
        <a:noFill/>
      </xdr:spPr>
    </xdr:pic>
    <xdr:clientData/>
  </xdr:twoCellAnchor>
  <xdr:twoCellAnchor editAs="oneCell">
    <xdr:from>
      <xdr:col>52</xdr:col>
      <xdr:colOff>1247775</xdr:colOff>
      <xdr:row>3</xdr:row>
      <xdr:rowOff>57150</xdr:rowOff>
    </xdr:from>
    <xdr:to>
      <xdr:col>52</xdr:col>
      <xdr:colOff>1428750</xdr:colOff>
      <xdr:row>3</xdr:row>
      <xdr:rowOff>229457</xdr:rowOff>
    </xdr:to>
    <xdr:pic>
      <xdr:nvPicPr>
        <xdr:cNvPr id="84" name="Picture 63" descr="C:\Users\hfreeth\AppData\Local\Microsoft\Windows\Temporary Internet Files\Content.IE5\XLHOTTUP\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874650" y="676275"/>
          <a:ext cx="180975" cy="172307"/>
        </a:xfrm>
        <a:prstGeom prst="rect">
          <a:avLst/>
        </a:prstGeom>
        <a:noFill/>
      </xdr:spPr>
    </xdr:pic>
    <xdr:clientData/>
  </xdr:twoCellAnchor>
  <xdr:twoCellAnchor editAs="oneCell">
    <xdr:from>
      <xdr:col>54</xdr:col>
      <xdr:colOff>866775</xdr:colOff>
      <xdr:row>3</xdr:row>
      <xdr:rowOff>57150</xdr:rowOff>
    </xdr:from>
    <xdr:to>
      <xdr:col>54</xdr:col>
      <xdr:colOff>1047750</xdr:colOff>
      <xdr:row>3</xdr:row>
      <xdr:rowOff>229457</xdr:rowOff>
    </xdr:to>
    <xdr:pic>
      <xdr:nvPicPr>
        <xdr:cNvPr id="87" name="Picture 63" descr="C:\Users\hfreeth\AppData\Local\Microsoft\Windows\Temporary Internet Files\Content.IE5\XLHOTTUP\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256025" y="676275"/>
          <a:ext cx="180975" cy="172307"/>
        </a:xfrm>
        <a:prstGeom prst="rect">
          <a:avLst/>
        </a:prstGeom>
        <a:noFill/>
      </xdr:spPr>
    </xdr:pic>
    <xdr:clientData/>
  </xdr:twoCellAnchor>
  <xdr:twoCellAnchor editAs="oneCell">
    <xdr:from>
      <xdr:col>56</xdr:col>
      <xdr:colOff>704850</xdr:colOff>
      <xdr:row>3</xdr:row>
      <xdr:rowOff>57150</xdr:rowOff>
    </xdr:from>
    <xdr:to>
      <xdr:col>56</xdr:col>
      <xdr:colOff>885825</xdr:colOff>
      <xdr:row>3</xdr:row>
      <xdr:rowOff>229457</xdr:rowOff>
    </xdr:to>
    <xdr:pic>
      <xdr:nvPicPr>
        <xdr:cNvPr id="88" name="Picture 63" descr="C:\Users\hfreeth\AppData\Local\Microsoft\Windows\Temporary Internet Files\Content.IE5\XLHOTTUP\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694550" y="676275"/>
          <a:ext cx="180975" cy="172307"/>
        </a:xfrm>
        <a:prstGeom prst="rect">
          <a:avLst/>
        </a:prstGeom>
        <a:noFill/>
      </xdr:spPr>
    </xdr:pic>
    <xdr:clientData/>
  </xdr:twoCellAnchor>
  <xdr:twoCellAnchor editAs="oneCell">
    <xdr:from>
      <xdr:col>57</xdr:col>
      <xdr:colOff>495300</xdr:colOff>
      <xdr:row>3</xdr:row>
      <xdr:rowOff>57150</xdr:rowOff>
    </xdr:from>
    <xdr:to>
      <xdr:col>57</xdr:col>
      <xdr:colOff>676275</xdr:colOff>
      <xdr:row>3</xdr:row>
      <xdr:rowOff>229457</xdr:rowOff>
    </xdr:to>
    <xdr:pic>
      <xdr:nvPicPr>
        <xdr:cNvPr id="93" name="Picture 63" descr="C:\Users\hfreeth\AppData\Local\Microsoft\Windows\Temporary Internet Files\Content.IE5\XLHOTTUP\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028050" y="676275"/>
          <a:ext cx="180975" cy="172307"/>
        </a:xfrm>
        <a:prstGeom prst="rect">
          <a:avLst/>
        </a:prstGeom>
        <a:noFill/>
      </xdr:spPr>
    </xdr:pic>
    <xdr:clientData/>
  </xdr:twoCellAnchor>
  <xdr:twoCellAnchor editAs="oneCell">
    <xdr:from>
      <xdr:col>58</xdr:col>
      <xdr:colOff>257175</xdr:colOff>
      <xdr:row>3</xdr:row>
      <xdr:rowOff>57150</xdr:rowOff>
    </xdr:from>
    <xdr:to>
      <xdr:col>58</xdr:col>
      <xdr:colOff>438150</xdr:colOff>
      <xdr:row>3</xdr:row>
      <xdr:rowOff>229457</xdr:rowOff>
    </xdr:to>
    <xdr:pic>
      <xdr:nvPicPr>
        <xdr:cNvPr id="94" name="Picture 63" descr="C:\Users\hfreeth\AppData\Local\Microsoft\Windows\Temporary Internet Files\Content.IE5\XLHOTTUP\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23400" y="676275"/>
          <a:ext cx="180975" cy="172307"/>
        </a:xfrm>
        <a:prstGeom prst="rect">
          <a:avLst/>
        </a:prstGeom>
        <a:noFill/>
      </xdr:spPr>
    </xdr:pic>
    <xdr:clientData/>
  </xdr:twoCellAnchor>
  <xdr:twoCellAnchor editAs="oneCell">
    <xdr:from>
      <xdr:col>59</xdr:col>
      <xdr:colOff>438150</xdr:colOff>
      <xdr:row>3</xdr:row>
      <xdr:rowOff>57150</xdr:rowOff>
    </xdr:from>
    <xdr:to>
      <xdr:col>59</xdr:col>
      <xdr:colOff>619125</xdr:colOff>
      <xdr:row>3</xdr:row>
      <xdr:rowOff>229457</xdr:rowOff>
    </xdr:to>
    <xdr:pic>
      <xdr:nvPicPr>
        <xdr:cNvPr id="95" name="Picture 63" descr="C:\Users\hfreeth\AppData\Local\Microsoft\Windows\Temporary Internet Files\Content.IE5\XLHOTTUP\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780650" y="676275"/>
          <a:ext cx="180975" cy="172307"/>
        </a:xfrm>
        <a:prstGeom prst="rect">
          <a:avLst/>
        </a:prstGeom>
        <a:noFill/>
      </xdr:spPr>
    </xdr:pic>
    <xdr:clientData/>
  </xdr:twoCellAnchor>
  <xdr:twoCellAnchor editAs="oneCell">
    <xdr:from>
      <xdr:col>60</xdr:col>
      <xdr:colOff>419100</xdr:colOff>
      <xdr:row>3</xdr:row>
      <xdr:rowOff>57150</xdr:rowOff>
    </xdr:from>
    <xdr:to>
      <xdr:col>60</xdr:col>
      <xdr:colOff>600075</xdr:colOff>
      <xdr:row>3</xdr:row>
      <xdr:rowOff>229457</xdr:rowOff>
    </xdr:to>
    <xdr:pic>
      <xdr:nvPicPr>
        <xdr:cNvPr id="96" name="Picture 63" descr="C:\Users\hfreeth\AppData\Local\Microsoft\Windows\Temporary Internet Files\Content.IE5\XLHOTTUP\MM900254501[1].gif">
          <a:hlinkClick xmlns:r="http://schemas.openxmlformats.org/officeDocument/2006/relationships" r:id="rId4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799825" y="676275"/>
          <a:ext cx="180975" cy="172307"/>
        </a:xfrm>
        <a:prstGeom prst="rect">
          <a:avLst/>
        </a:prstGeom>
        <a:noFill/>
      </xdr:spPr>
    </xdr:pic>
    <xdr:clientData/>
  </xdr:twoCellAnchor>
  <xdr:twoCellAnchor editAs="oneCell">
    <xdr:from>
      <xdr:col>61</xdr:col>
      <xdr:colOff>409575</xdr:colOff>
      <xdr:row>3</xdr:row>
      <xdr:rowOff>57150</xdr:rowOff>
    </xdr:from>
    <xdr:to>
      <xdr:col>61</xdr:col>
      <xdr:colOff>590550</xdr:colOff>
      <xdr:row>3</xdr:row>
      <xdr:rowOff>229457</xdr:rowOff>
    </xdr:to>
    <xdr:pic>
      <xdr:nvPicPr>
        <xdr:cNvPr id="97" name="Picture 63" descr="C:\Users\hfreeth\AppData\Local\Microsoft\Windows\Temporary Internet Files\Content.IE5\XLHOTTUP\MM900254501[1].gif">
          <a:hlinkClick xmlns:r="http://schemas.openxmlformats.org/officeDocument/2006/relationships" r:id="rId42"/>
        </xdr:cNvPr>
        <xdr:cNvPicPr>
          <a:picLocks noChangeAspect="1" noChangeArrowheads="1"/>
        </xdr:cNvPicPr>
      </xdr:nvPicPr>
      <xdr:blipFill>
        <a:blip xmlns:r="http://schemas.openxmlformats.org/officeDocument/2006/relationships" r:embed="rId2" cstate="print"/>
        <a:srcRect/>
        <a:stretch>
          <a:fillRect/>
        </a:stretch>
      </xdr:blipFill>
      <xdr:spPr bwMode="auto">
        <a:xfrm>
          <a:off x="75723750" y="676275"/>
          <a:ext cx="180975" cy="172307"/>
        </a:xfrm>
        <a:prstGeom prst="rect">
          <a:avLst/>
        </a:prstGeom>
        <a:noFill/>
      </xdr:spPr>
    </xdr:pic>
    <xdr:clientData/>
  </xdr:twoCellAnchor>
  <xdr:twoCellAnchor editAs="oneCell">
    <xdr:from>
      <xdr:col>62</xdr:col>
      <xdr:colOff>409575</xdr:colOff>
      <xdr:row>3</xdr:row>
      <xdr:rowOff>57150</xdr:rowOff>
    </xdr:from>
    <xdr:to>
      <xdr:col>62</xdr:col>
      <xdr:colOff>590550</xdr:colOff>
      <xdr:row>3</xdr:row>
      <xdr:rowOff>229457</xdr:rowOff>
    </xdr:to>
    <xdr:pic>
      <xdr:nvPicPr>
        <xdr:cNvPr id="98" name="Picture 63" descr="C:\Users\hfreeth\AppData\Local\Microsoft\Windows\Temporary Internet Files\Content.IE5\XLHOTTUP\MM900254501[1].gif">
          <a:hlinkClick xmlns:r="http://schemas.openxmlformats.org/officeDocument/2006/relationships" r:id="rId4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676250" y="676275"/>
          <a:ext cx="180975" cy="172307"/>
        </a:xfrm>
        <a:prstGeom prst="rect">
          <a:avLst/>
        </a:prstGeom>
        <a:noFill/>
      </xdr:spPr>
    </xdr:pic>
    <xdr:clientData/>
  </xdr:twoCellAnchor>
  <xdr:twoCellAnchor editAs="oneCell">
    <xdr:from>
      <xdr:col>63</xdr:col>
      <xdr:colOff>504825</xdr:colOff>
      <xdr:row>3</xdr:row>
      <xdr:rowOff>57150</xdr:rowOff>
    </xdr:from>
    <xdr:to>
      <xdr:col>63</xdr:col>
      <xdr:colOff>685800</xdr:colOff>
      <xdr:row>3</xdr:row>
      <xdr:rowOff>229457</xdr:rowOff>
    </xdr:to>
    <xdr:pic>
      <xdr:nvPicPr>
        <xdr:cNvPr id="99" name="Picture 63" descr="C:\Users\hfreeth\AppData\Local\Microsoft\Windows\Temporary Internet Files\Content.IE5\XLHOTTUP\MM900254501[1].gif">
          <a:hlinkClick xmlns:r="http://schemas.openxmlformats.org/officeDocument/2006/relationships" r:id="rId4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152750" y="676275"/>
          <a:ext cx="180975" cy="172307"/>
        </a:xfrm>
        <a:prstGeom prst="rect">
          <a:avLst/>
        </a:prstGeom>
        <a:noFill/>
      </xdr:spPr>
    </xdr:pic>
    <xdr:clientData/>
  </xdr:twoCellAnchor>
  <xdr:twoCellAnchor editAs="oneCell">
    <xdr:from>
      <xdr:col>64</xdr:col>
      <xdr:colOff>504825</xdr:colOff>
      <xdr:row>3</xdr:row>
      <xdr:rowOff>57150</xdr:rowOff>
    </xdr:from>
    <xdr:to>
      <xdr:col>64</xdr:col>
      <xdr:colOff>685800</xdr:colOff>
      <xdr:row>3</xdr:row>
      <xdr:rowOff>229457</xdr:rowOff>
    </xdr:to>
    <xdr:pic>
      <xdr:nvPicPr>
        <xdr:cNvPr id="100" name="Picture 63" descr="C:\Users\hfreeth\AppData\Local\Microsoft\Windows\Temporary Internet Files\Content.IE5\XLHOTTUP\MM900254501[1].gif">
          <a:hlinkClick xmlns:r="http://schemas.openxmlformats.org/officeDocument/2006/relationships" r:id="rId45"/>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771750" y="676275"/>
          <a:ext cx="180975" cy="172307"/>
        </a:xfrm>
        <a:prstGeom prst="rect">
          <a:avLst/>
        </a:prstGeom>
        <a:noFill/>
      </xdr:spPr>
    </xdr:pic>
    <xdr:clientData/>
  </xdr:twoCellAnchor>
  <xdr:twoCellAnchor editAs="oneCell">
    <xdr:from>
      <xdr:col>66</xdr:col>
      <xdr:colOff>847725</xdr:colOff>
      <xdr:row>3</xdr:row>
      <xdr:rowOff>57150</xdr:rowOff>
    </xdr:from>
    <xdr:to>
      <xdr:col>66</xdr:col>
      <xdr:colOff>1028700</xdr:colOff>
      <xdr:row>3</xdr:row>
      <xdr:rowOff>229457</xdr:rowOff>
    </xdr:to>
    <xdr:pic>
      <xdr:nvPicPr>
        <xdr:cNvPr id="102" name="Picture 63" descr="C:\Users\hfreeth\AppData\Local\Microsoft\Windows\Temporary Internet Files\Content.IE5\XLHOTTUP\MM900254501[1].gif">
          <a:hlinkClick xmlns:r="http://schemas.openxmlformats.org/officeDocument/2006/relationships" r:id="rId46"/>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05475" y="676275"/>
          <a:ext cx="180975" cy="172307"/>
        </a:xfrm>
        <a:prstGeom prst="rect">
          <a:avLst/>
        </a:prstGeom>
        <a:noFill/>
      </xdr:spPr>
    </xdr:pic>
    <xdr:clientData/>
  </xdr:twoCellAnchor>
  <xdr:twoCellAnchor editAs="oneCell">
    <xdr:from>
      <xdr:col>67</xdr:col>
      <xdr:colOff>390525</xdr:colOff>
      <xdr:row>3</xdr:row>
      <xdr:rowOff>57150</xdr:rowOff>
    </xdr:from>
    <xdr:to>
      <xdr:col>67</xdr:col>
      <xdr:colOff>571500</xdr:colOff>
      <xdr:row>3</xdr:row>
      <xdr:rowOff>229457</xdr:rowOff>
    </xdr:to>
    <xdr:pic>
      <xdr:nvPicPr>
        <xdr:cNvPr id="104" name="Picture 63" descr="C:\Users\hfreeth\AppData\Local\Microsoft\Windows\Temporary Internet Files\Content.IE5\XLHOTTUP\MM900254501[1].gif">
          <a:hlinkClick xmlns:r="http://schemas.openxmlformats.org/officeDocument/2006/relationships" r:id="rId47"/>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353275" y="676275"/>
          <a:ext cx="180975" cy="172307"/>
        </a:xfrm>
        <a:prstGeom prst="rect">
          <a:avLst/>
        </a:prstGeom>
        <a:noFill/>
      </xdr:spPr>
    </xdr:pic>
    <xdr:clientData/>
  </xdr:twoCellAnchor>
  <xdr:twoCellAnchor editAs="oneCell">
    <xdr:from>
      <xdr:col>68</xdr:col>
      <xdr:colOff>390525</xdr:colOff>
      <xdr:row>3</xdr:row>
      <xdr:rowOff>57150</xdr:rowOff>
    </xdr:from>
    <xdr:to>
      <xdr:col>68</xdr:col>
      <xdr:colOff>571500</xdr:colOff>
      <xdr:row>3</xdr:row>
      <xdr:rowOff>229457</xdr:rowOff>
    </xdr:to>
    <xdr:pic>
      <xdr:nvPicPr>
        <xdr:cNvPr id="105" name="Picture 63" descr="C:\Users\hfreeth\AppData\Local\Microsoft\Windows\Temporary Internet Files\Content.IE5\XLHOTTUP\MM900254501[1].gif">
          <a:hlinkClick xmlns:r="http://schemas.openxmlformats.org/officeDocument/2006/relationships" r:id="rId48"/>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353275" y="676275"/>
          <a:ext cx="180975" cy="172307"/>
        </a:xfrm>
        <a:prstGeom prst="rect">
          <a:avLst/>
        </a:prstGeom>
        <a:noFill/>
      </xdr:spPr>
    </xdr:pic>
    <xdr:clientData/>
  </xdr:twoCellAnchor>
  <xdr:twoCellAnchor editAs="oneCell">
    <xdr:from>
      <xdr:col>69</xdr:col>
      <xdr:colOff>390525</xdr:colOff>
      <xdr:row>3</xdr:row>
      <xdr:rowOff>57150</xdr:rowOff>
    </xdr:from>
    <xdr:to>
      <xdr:col>69</xdr:col>
      <xdr:colOff>571500</xdr:colOff>
      <xdr:row>3</xdr:row>
      <xdr:rowOff>229457</xdr:rowOff>
    </xdr:to>
    <xdr:pic>
      <xdr:nvPicPr>
        <xdr:cNvPr id="106" name="Picture 63" descr="C:\Users\hfreeth\AppData\Local\Microsoft\Windows\Temporary Internet Files\Content.IE5\XLHOTTUP\MM900254501[1].gif">
          <a:hlinkClick xmlns:r="http://schemas.openxmlformats.org/officeDocument/2006/relationships" r:id="rId4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3353275" y="676275"/>
          <a:ext cx="180975" cy="172307"/>
        </a:xfrm>
        <a:prstGeom prst="rect">
          <a:avLst/>
        </a:prstGeom>
        <a:noFill/>
      </xdr:spPr>
    </xdr:pic>
    <xdr:clientData/>
  </xdr:twoCellAnchor>
  <xdr:twoCellAnchor editAs="oneCell">
    <xdr:from>
      <xdr:col>70</xdr:col>
      <xdr:colOff>962025</xdr:colOff>
      <xdr:row>3</xdr:row>
      <xdr:rowOff>57150</xdr:rowOff>
    </xdr:from>
    <xdr:to>
      <xdr:col>70</xdr:col>
      <xdr:colOff>1143000</xdr:colOff>
      <xdr:row>3</xdr:row>
      <xdr:rowOff>229457</xdr:rowOff>
    </xdr:to>
    <xdr:pic>
      <xdr:nvPicPr>
        <xdr:cNvPr id="107" name="Picture 63" descr="C:\Users\hfreeth\AppData\Local\Microsoft\Windows\Temporary Internet Files\Content.IE5\XLHOTTUP\MM900254501[1].gif">
          <a:hlinkClick xmlns:r="http://schemas.openxmlformats.org/officeDocument/2006/relationships" r:id="rId50"/>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639400" y="676275"/>
          <a:ext cx="180975" cy="172307"/>
        </a:xfrm>
        <a:prstGeom prst="rect">
          <a:avLst/>
        </a:prstGeom>
        <a:noFill/>
      </xdr:spPr>
    </xdr:pic>
    <xdr:clientData/>
  </xdr:twoCellAnchor>
  <xdr:twoCellAnchor editAs="oneCell">
    <xdr:from>
      <xdr:col>71</xdr:col>
      <xdr:colOff>647700</xdr:colOff>
      <xdr:row>3</xdr:row>
      <xdr:rowOff>57150</xdr:rowOff>
    </xdr:from>
    <xdr:to>
      <xdr:col>71</xdr:col>
      <xdr:colOff>828675</xdr:colOff>
      <xdr:row>3</xdr:row>
      <xdr:rowOff>229457</xdr:rowOff>
    </xdr:to>
    <xdr:pic>
      <xdr:nvPicPr>
        <xdr:cNvPr id="108" name="Picture 63" descr="C:\Users\hfreeth\AppData\Local\Microsoft\Windows\Temporary Internet Files\Content.IE5\XLHOTTUP\MM900254501[1].gif">
          <a:hlinkClick xmlns:r="http://schemas.openxmlformats.org/officeDocument/2006/relationships" r:id="rId5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401525" y="676275"/>
          <a:ext cx="180975" cy="172307"/>
        </a:xfrm>
        <a:prstGeom prst="rect">
          <a:avLst/>
        </a:prstGeom>
        <a:noFill/>
      </xdr:spPr>
    </xdr:pic>
    <xdr:clientData/>
  </xdr:twoCellAnchor>
  <xdr:twoCellAnchor editAs="oneCell">
    <xdr:from>
      <xdr:col>72</xdr:col>
      <xdr:colOff>657225</xdr:colOff>
      <xdr:row>3</xdr:row>
      <xdr:rowOff>57150</xdr:rowOff>
    </xdr:from>
    <xdr:to>
      <xdr:col>72</xdr:col>
      <xdr:colOff>838200</xdr:colOff>
      <xdr:row>3</xdr:row>
      <xdr:rowOff>229457</xdr:rowOff>
    </xdr:to>
    <xdr:pic>
      <xdr:nvPicPr>
        <xdr:cNvPr id="109" name="Picture 63" descr="C:\Users\hfreeth\AppData\Local\Microsoft\Windows\Temporary Internet Files\Content.IE5\XLHOTTUP\MM900254501[1].gif">
          <a:hlinkClick xmlns:r="http://schemas.openxmlformats.org/officeDocument/2006/relationships" r:id="rId52"/>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877900" y="676275"/>
          <a:ext cx="180975" cy="172307"/>
        </a:xfrm>
        <a:prstGeom prst="rect">
          <a:avLst/>
        </a:prstGeom>
        <a:noFill/>
      </xdr:spPr>
    </xdr:pic>
    <xdr:clientData/>
  </xdr:twoCellAnchor>
  <xdr:twoCellAnchor editAs="oneCell">
    <xdr:from>
      <xdr:col>74</xdr:col>
      <xdr:colOff>409575</xdr:colOff>
      <xdr:row>3</xdr:row>
      <xdr:rowOff>57150</xdr:rowOff>
    </xdr:from>
    <xdr:to>
      <xdr:col>74</xdr:col>
      <xdr:colOff>590550</xdr:colOff>
      <xdr:row>3</xdr:row>
      <xdr:rowOff>229457</xdr:rowOff>
    </xdr:to>
    <xdr:pic>
      <xdr:nvPicPr>
        <xdr:cNvPr id="110" name="Picture 63" descr="C:\Users\hfreeth\AppData\Local\Microsoft\Windows\Temporary Internet Files\Content.IE5\XLHOTTUP\MM900254501[1].gif">
          <a:hlinkClick xmlns:r="http://schemas.openxmlformats.org/officeDocument/2006/relationships" r:id="rId53"/>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497275" y="676275"/>
          <a:ext cx="180975" cy="172307"/>
        </a:xfrm>
        <a:prstGeom prst="rect">
          <a:avLst/>
        </a:prstGeom>
        <a:noFill/>
      </xdr:spPr>
    </xdr:pic>
    <xdr:clientData/>
  </xdr:twoCellAnchor>
  <xdr:twoCellAnchor editAs="oneCell">
    <xdr:from>
      <xdr:col>75</xdr:col>
      <xdr:colOff>409575</xdr:colOff>
      <xdr:row>3</xdr:row>
      <xdr:rowOff>57150</xdr:rowOff>
    </xdr:from>
    <xdr:to>
      <xdr:col>75</xdr:col>
      <xdr:colOff>590550</xdr:colOff>
      <xdr:row>3</xdr:row>
      <xdr:rowOff>229457</xdr:rowOff>
    </xdr:to>
    <xdr:pic>
      <xdr:nvPicPr>
        <xdr:cNvPr id="111" name="Picture 63" descr="C:\Users\hfreeth\AppData\Local\Microsoft\Windows\Temporary Internet Files\Content.IE5\XLHOTTUP\MM900254501[1].gif">
          <a:hlinkClick xmlns:r="http://schemas.openxmlformats.org/officeDocument/2006/relationships" r:id="rId54"/>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487875" y="676275"/>
          <a:ext cx="180975" cy="172307"/>
        </a:xfrm>
        <a:prstGeom prst="rect">
          <a:avLst/>
        </a:prstGeom>
        <a:noFill/>
      </xdr:spPr>
    </xdr:pic>
    <xdr:clientData/>
  </xdr:twoCellAnchor>
  <xdr:twoCellAnchor editAs="oneCell">
    <xdr:from>
      <xdr:col>76</xdr:col>
      <xdr:colOff>409575</xdr:colOff>
      <xdr:row>3</xdr:row>
      <xdr:rowOff>57150</xdr:rowOff>
    </xdr:from>
    <xdr:to>
      <xdr:col>76</xdr:col>
      <xdr:colOff>590550</xdr:colOff>
      <xdr:row>3</xdr:row>
      <xdr:rowOff>229457</xdr:rowOff>
    </xdr:to>
    <xdr:pic>
      <xdr:nvPicPr>
        <xdr:cNvPr id="112" name="Picture 63" descr="C:\Users\hfreeth\AppData\Local\Microsoft\Windows\Temporary Internet Files\Content.IE5\XLHOTTUP\MM900254501[1].gif">
          <a:hlinkClick xmlns:r="http://schemas.openxmlformats.org/officeDocument/2006/relationships" r:id="rId55"/>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440375" y="676275"/>
          <a:ext cx="180975" cy="172307"/>
        </a:xfrm>
        <a:prstGeom prst="rect">
          <a:avLst/>
        </a:prstGeom>
        <a:noFill/>
      </xdr:spPr>
    </xdr:pic>
    <xdr:clientData/>
  </xdr:twoCellAnchor>
  <xdr:twoCellAnchor editAs="oneCell">
    <xdr:from>
      <xdr:col>77</xdr:col>
      <xdr:colOff>409575</xdr:colOff>
      <xdr:row>3</xdr:row>
      <xdr:rowOff>57150</xdr:rowOff>
    </xdr:from>
    <xdr:to>
      <xdr:col>77</xdr:col>
      <xdr:colOff>590550</xdr:colOff>
      <xdr:row>3</xdr:row>
      <xdr:rowOff>229457</xdr:rowOff>
    </xdr:to>
    <xdr:pic>
      <xdr:nvPicPr>
        <xdr:cNvPr id="113" name="Picture 63" descr="C:\Users\hfreeth\AppData\Local\Microsoft\Windows\Temporary Internet Files\Content.IE5\XLHOTTUP\MM900254501[1].gif">
          <a:hlinkClick xmlns:r="http://schemas.openxmlformats.org/officeDocument/2006/relationships" r:id="rId56"/>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392875" y="676275"/>
          <a:ext cx="180975" cy="172307"/>
        </a:xfrm>
        <a:prstGeom prst="rect">
          <a:avLst/>
        </a:prstGeom>
        <a:noFill/>
      </xdr:spPr>
    </xdr:pic>
    <xdr:clientData/>
  </xdr:twoCellAnchor>
  <xdr:twoCellAnchor editAs="oneCell">
    <xdr:from>
      <xdr:col>78</xdr:col>
      <xdr:colOff>419100</xdr:colOff>
      <xdr:row>3</xdr:row>
      <xdr:rowOff>57150</xdr:rowOff>
    </xdr:from>
    <xdr:to>
      <xdr:col>78</xdr:col>
      <xdr:colOff>600075</xdr:colOff>
      <xdr:row>3</xdr:row>
      <xdr:rowOff>229457</xdr:rowOff>
    </xdr:to>
    <xdr:pic>
      <xdr:nvPicPr>
        <xdr:cNvPr id="114" name="Picture 63" descr="C:\Users\hfreeth\AppData\Local\Microsoft\Windows\Temporary Internet Files\Content.IE5\XLHOTTUP\MM900254501[1].gif">
          <a:hlinkClick xmlns:r="http://schemas.openxmlformats.org/officeDocument/2006/relationships" r:id="rId57"/>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345375" y="676275"/>
          <a:ext cx="180975" cy="172307"/>
        </a:xfrm>
        <a:prstGeom prst="rect">
          <a:avLst/>
        </a:prstGeom>
        <a:noFill/>
      </xdr:spPr>
    </xdr:pic>
    <xdr:clientData/>
  </xdr:twoCellAnchor>
  <xdr:twoCellAnchor editAs="oneCell">
    <xdr:from>
      <xdr:col>79</xdr:col>
      <xdr:colOff>504825</xdr:colOff>
      <xdr:row>3</xdr:row>
      <xdr:rowOff>57150</xdr:rowOff>
    </xdr:from>
    <xdr:to>
      <xdr:col>79</xdr:col>
      <xdr:colOff>685800</xdr:colOff>
      <xdr:row>3</xdr:row>
      <xdr:rowOff>229457</xdr:rowOff>
    </xdr:to>
    <xdr:pic>
      <xdr:nvPicPr>
        <xdr:cNvPr id="115" name="Picture 63" descr="C:\Users\hfreeth\AppData\Local\Microsoft\Windows\Temporary Internet Files\Content.IE5\XLHOTTUP\MM900254501[1].gif">
          <a:hlinkClick xmlns:r="http://schemas.openxmlformats.org/officeDocument/2006/relationships" r:id="rId58"/>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393125" y="676275"/>
          <a:ext cx="180975" cy="172307"/>
        </a:xfrm>
        <a:prstGeom prst="rect">
          <a:avLst/>
        </a:prstGeom>
        <a:noFill/>
      </xdr:spPr>
    </xdr:pic>
    <xdr:clientData/>
  </xdr:twoCellAnchor>
  <xdr:twoCellAnchor editAs="oneCell">
    <xdr:from>
      <xdr:col>35</xdr:col>
      <xdr:colOff>885825</xdr:colOff>
      <xdr:row>3</xdr:row>
      <xdr:rowOff>57150</xdr:rowOff>
    </xdr:from>
    <xdr:to>
      <xdr:col>35</xdr:col>
      <xdr:colOff>1066800</xdr:colOff>
      <xdr:row>3</xdr:row>
      <xdr:rowOff>229457</xdr:rowOff>
    </xdr:to>
    <xdr:pic>
      <xdr:nvPicPr>
        <xdr:cNvPr id="116" name="Picture 63" descr="C:\Users\hfreeth\AppData\Local\Microsoft\Windows\Temporary Internet Files\Content.IE5\XLHOTTUP\MM900254501[1].gif">
          <a:hlinkClick xmlns:r="http://schemas.openxmlformats.org/officeDocument/2006/relationships" r:id="rId59"/>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681275" y="676275"/>
          <a:ext cx="180975" cy="17230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4tc.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2" customWidth="1"/>
    <col min="2" max="2" width="80.7109375" style="2" customWidth="1"/>
    <col min="3" max="16384" width="9.140625" style="2"/>
  </cols>
  <sheetData>
    <row r="1" spans="2:2">
      <c r="B1" s="1"/>
    </row>
    <row r="2" spans="2:2">
      <c r="B2" s="1"/>
    </row>
    <row r="3" spans="2:2">
      <c r="B3" s="1"/>
    </row>
    <row r="4" spans="2:2">
      <c r="B4" s="3"/>
    </row>
    <row r="5" spans="2:2" ht="18.75">
      <c r="B5" s="4" t="s">
        <v>276</v>
      </c>
    </row>
    <row r="6" spans="2:2" ht="18.75">
      <c r="B6" s="5" t="s">
        <v>0</v>
      </c>
    </row>
    <row r="7" spans="2:2">
      <c r="B7" s="1"/>
    </row>
    <row r="8" spans="2:2" ht="90">
      <c r="B8" s="6" t="s">
        <v>130</v>
      </c>
    </row>
    <row r="9" spans="2:2">
      <c r="B9" s="1"/>
    </row>
    <row r="10" spans="2:2">
      <c r="B10" s="7" t="s">
        <v>1</v>
      </c>
    </row>
    <row r="11" spans="2:2">
      <c r="B11" s="7"/>
    </row>
    <row r="12" spans="2:2">
      <c r="B12" s="8" t="s">
        <v>2</v>
      </c>
    </row>
    <row r="13" spans="2:2">
      <c r="B13" s="8"/>
    </row>
    <row r="14" spans="2:2" ht="30">
      <c r="B14" s="8" t="s">
        <v>3</v>
      </c>
    </row>
    <row r="15" spans="2:2">
      <c r="B15" s="3"/>
    </row>
    <row r="16" spans="2:2" ht="30">
      <c r="B16" s="8" t="s">
        <v>292</v>
      </c>
    </row>
    <row r="17" spans="2:2">
      <c r="B17" s="75" t="s">
        <v>293</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1:A21"/>
  <sheetViews>
    <sheetView workbookViewId="0"/>
  </sheetViews>
  <sheetFormatPr defaultRowHeight="15"/>
  <cols>
    <col min="1" max="1" width="140.140625" style="2" customWidth="1"/>
    <col min="2" max="16384" width="9.140625" style="2"/>
  </cols>
  <sheetData>
    <row r="1" spans="1:1" ht="18.75">
      <c r="A1" s="65" t="s">
        <v>4</v>
      </c>
    </row>
    <row r="2" spans="1:1" ht="8.25" customHeight="1"/>
    <row r="3" spans="1:1" ht="30">
      <c r="A3" s="66" t="s">
        <v>287</v>
      </c>
    </row>
    <row r="4" spans="1:1" ht="8.25" customHeight="1">
      <c r="A4" s="66"/>
    </row>
    <row r="5" spans="1:1">
      <c r="A5" s="2" t="s">
        <v>288</v>
      </c>
    </row>
    <row r="6" spans="1:1" ht="8.25" customHeight="1"/>
    <row r="7" spans="1:1" ht="15" customHeight="1">
      <c r="A7" s="14" t="s">
        <v>289</v>
      </c>
    </row>
    <row r="8" spans="1:1">
      <c r="A8" s="12" t="s">
        <v>280</v>
      </c>
    </row>
    <row r="9" spans="1:1">
      <c r="A9" s="12" t="s">
        <v>281</v>
      </c>
    </row>
    <row r="10" spans="1:1" ht="30">
      <c r="A10" s="13" t="s">
        <v>283</v>
      </c>
    </row>
    <row r="11" spans="1:1">
      <c r="A11" s="68" t="s">
        <v>290</v>
      </c>
    </row>
    <row r="12" spans="1:1" ht="8.25" customHeight="1">
      <c r="A12" s="68"/>
    </row>
    <row r="13" spans="1:1" ht="30">
      <c r="A13" s="8" t="s">
        <v>5</v>
      </c>
    </row>
    <row r="14" spans="1:1" ht="8.25" customHeight="1"/>
    <row r="15" spans="1:1">
      <c r="A15" s="2" t="s">
        <v>6</v>
      </c>
    </row>
    <row r="16" spans="1:1" ht="8.25" customHeight="1"/>
    <row r="17" spans="1:1" ht="30">
      <c r="A17" s="66" t="s">
        <v>7</v>
      </c>
    </row>
    <row r="18" spans="1:1" ht="8.25" customHeight="1"/>
    <row r="19" spans="1:1" ht="15" customHeight="1">
      <c r="A19" s="2" t="s">
        <v>291</v>
      </c>
    </row>
    <row r="20" spans="1:1" ht="8.25" customHeight="1"/>
    <row r="21" spans="1:1">
      <c r="A21" s="67" t="s">
        <v>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B35"/>
  <sheetViews>
    <sheetView workbookViewId="0">
      <pane xSplit="1" topLeftCell="B1" activePane="topRight" state="frozen"/>
      <selection pane="topRight" activeCell="B8" sqref="B8"/>
    </sheetView>
  </sheetViews>
  <sheetFormatPr defaultRowHeight="15"/>
  <cols>
    <col min="1" max="1" width="31" style="21" customWidth="1"/>
    <col min="2" max="2" width="11.5703125" style="21" customWidth="1"/>
    <col min="3" max="3" width="12.5703125" style="2" customWidth="1"/>
    <col min="4" max="4" width="14" style="21" customWidth="1"/>
    <col min="5" max="5" width="20.7109375" style="21" customWidth="1"/>
    <col min="6" max="7" width="9.140625" style="21"/>
    <col min="8" max="8" width="16.85546875" style="21" customWidth="1"/>
    <col min="9" max="9" width="18.85546875" style="21" bestFit="1" customWidth="1"/>
    <col min="10" max="10" width="14.28515625" style="21" bestFit="1" customWidth="1"/>
    <col min="11" max="11" width="18.5703125" style="21" bestFit="1" customWidth="1"/>
    <col min="12" max="12" width="19.85546875" style="21" bestFit="1" customWidth="1"/>
    <col min="13" max="13" width="23" style="21" bestFit="1" customWidth="1"/>
    <col min="14" max="14" width="14" style="21" bestFit="1" customWidth="1"/>
    <col min="15" max="15" width="22.28515625" style="21" bestFit="1" customWidth="1"/>
    <col min="16" max="16" width="13.42578125" style="21" bestFit="1" customWidth="1"/>
    <col min="17" max="17" width="22.140625" style="21" bestFit="1" customWidth="1"/>
    <col min="18" max="18" width="12.42578125" style="21" customWidth="1"/>
    <col min="19" max="19" width="17.42578125" style="21" bestFit="1" customWidth="1"/>
    <col min="20" max="20" width="30.28515625" style="21" bestFit="1" customWidth="1"/>
    <col min="21" max="21" width="27.85546875" style="21" bestFit="1" customWidth="1"/>
    <col min="22" max="22" width="18.5703125" style="21" bestFit="1" customWidth="1"/>
    <col min="23" max="23" width="22.140625" style="21" bestFit="1" customWidth="1"/>
    <col min="24" max="24" width="12" style="21" bestFit="1" customWidth="1"/>
    <col min="25" max="25" width="12.28515625" style="21" bestFit="1" customWidth="1"/>
    <col min="26" max="26" width="32.7109375" style="21" bestFit="1" customWidth="1"/>
    <col min="27" max="27" width="10.7109375" style="21" bestFit="1" customWidth="1"/>
    <col min="28" max="28" width="26.140625" style="21" bestFit="1" customWidth="1"/>
    <col min="29" max="29" width="28.85546875" style="21" bestFit="1" customWidth="1"/>
    <col min="30" max="31" width="12" style="21" customWidth="1"/>
    <col min="32" max="32" width="15.5703125" style="21" customWidth="1"/>
    <col min="33" max="33" width="16" style="21" customWidth="1"/>
    <col min="34" max="34" width="25.85546875" style="21" bestFit="1" customWidth="1"/>
    <col min="35" max="35" width="25.85546875" style="21" customWidth="1"/>
    <col min="36" max="36" width="28.7109375" style="21" bestFit="1" customWidth="1"/>
    <col min="37" max="37" width="28.7109375" style="21" customWidth="1"/>
    <col min="38" max="38" width="28.7109375" style="21" bestFit="1" customWidth="1"/>
    <col min="39" max="39" width="16" style="21" bestFit="1" customWidth="1"/>
    <col min="40" max="40" width="22.28515625" style="21" bestFit="1" customWidth="1"/>
    <col min="41" max="41" width="27.5703125" style="21" bestFit="1" customWidth="1"/>
    <col min="42" max="42" width="11.140625" style="21" bestFit="1" customWidth="1"/>
    <col min="43" max="43" width="22.28515625" style="21" bestFit="1" customWidth="1"/>
    <col min="44" max="44" width="17.5703125" style="21" bestFit="1" customWidth="1"/>
    <col min="45" max="45" width="23.85546875" style="21" bestFit="1" customWidth="1"/>
    <col min="46" max="46" width="23.7109375" style="21" bestFit="1" customWidth="1"/>
    <col min="47" max="47" width="23.42578125" style="21" bestFit="1" customWidth="1"/>
    <col min="48" max="48" width="21.5703125" style="21" customWidth="1"/>
    <col min="49" max="49" width="16.7109375" style="21" bestFit="1" customWidth="1"/>
    <col min="50" max="50" width="14.7109375" style="21" bestFit="1" customWidth="1"/>
    <col min="51" max="51" width="13.140625" style="21" customWidth="1"/>
    <col min="52" max="52" width="39.28515625" style="21" bestFit="1" customWidth="1"/>
    <col min="53" max="53" width="39.7109375" style="21" bestFit="1" customWidth="1"/>
    <col min="54" max="54" width="16.7109375" style="21" bestFit="1" customWidth="1"/>
    <col min="55" max="55" width="28.85546875" style="21" bestFit="1" customWidth="1"/>
    <col min="56" max="56" width="25.140625" style="21" bestFit="1" customWidth="1"/>
    <col min="57" max="57" width="23.140625" style="21" bestFit="1" customWidth="1"/>
    <col min="58" max="58" width="17" style="21" customWidth="1"/>
    <col min="59" max="59" width="10.140625" style="21" customWidth="1"/>
    <col min="60" max="60" width="15.5703125" style="21" bestFit="1" customWidth="1"/>
    <col min="61" max="61" width="14" style="21" customWidth="1"/>
    <col min="62" max="62" width="14.28515625" style="21" customWidth="1"/>
    <col min="63" max="63" width="14" style="21" customWidth="1"/>
    <col min="64" max="64" width="17.28515625" style="21" bestFit="1" customWidth="1"/>
    <col min="65" max="65" width="17.85546875" style="21" bestFit="1" customWidth="1"/>
    <col min="66" max="66" width="24" style="21" bestFit="1" customWidth="1"/>
    <col min="67" max="67" width="28.5703125" style="21" bestFit="1" customWidth="1"/>
    <col min="68" max="70" width="13.5703125" style="21" customWidth="1"/>
    <col min="71" max="71" width="31.140625" style="21" bestFit="1" customWidth="1"/>
    <col min="72" max="72" width="22" style="21" bestFit="1" customWidth="1"/>
    <col min="73" max="73" width="22.28515625" style="21" bestFit="1" customWidth="1"/>
    <col min="74" max="74" width="20.7109375" style="21" bestFit="1" customWidth="1"/>
    <col min="75" max="75" width="14.85546875" style="21" bestFit="1" customWidth="1"/>
    <col min="76" max="77" width="14.28515625" style="21" customWidth="1"/>
    <col min="78" max="78" width="14.140625" style="21" customWidth="1"/>
    <col min="79" max="79" width="17.28515625" style="21" bestFit="1" customWidth="1"/>
    <col min="80" max="80" width="17.85546875" style="21" bestFit="1" customWidth="1"/>
    <col min="81" max="16384" width="9.140625" style="21"/>
  </cols>
  <sheetData>
    <row r="1" spans="1:80" ht="18.75">
      <c r="A1" s="20" t="s">
        <v>129</v>
      </c>
    </row>
    <row r="2" spans="1:80" ht="15" customHeight="1" thickBot="1">
      <c r="A2" s="20"/>
    </row>
    <row r="3" spans="1:80">
      <c r="A3" s="22"/>
      <c r="B3" s="78" t="s">
        <v>181</v>
      </c>
      <c r="C3" s="78"/>
      <c r="D3" s="78"/>
      <c r="E3" s="78"/>
      <c r="F3" s="78"/>
      <c r="G3" s="78"/>
      <c r="H3" s="78" t="s">
        <v>182</v>
      </c>
      <c r="I3" s="78"/>
      <c r="J3" s="78"/>
      <c r="K3" s="78"/>
      <c r="L3" s="78"/>
      <c r="M3" s="78"/>
      <c r="N3" s="78"/>
      <c r="O3" s="78"/>
      <c r="P3" s="78"/>
      <c r="Q3" s="78" t="s">
        <v>193</v>
      </c>
      <c r="R3" s="78"/>
      <c r="S3" s="78"/>
      <c r="T3" s="78"/>
      <c r="U3" s="78"/>
      <c r="V3" s="78"/>
      <c r="W3" s="78"/>
      <c r="X3" s="78"/>
      <c r="Y3" s="78"/>
      <c r="Z3" s="78"/>
      <c r="AA3" s="78"/>
      <c r="AB3" s="78"/>
      <c r="AC3" s="78"/>
      <c r="AD3" s="78"/>
      <c r="AE3" s="78"/>
      <c r="AF3" s="78"/>
      <c r="AG3" s="78"/>
      <c r="AH3" s="78"/>
      <c r="AI3" s="23"/>
      <c r="AJ3" s="78" t="s">
        <v>215</v>
      </c>
      <c r="AK3" s="78"/>
      <c r="AL3" s="78"/>
      <c r="AM3" s="78"/>
      <c r="AN3" s="78"/>
      <c r="AO3" s="78"/>
      <c r="AP3" s="78"/>
      <c r="AQ3" s="78"/>
      <c r="AR3" s="78"/>
      <c r="AS3" s="78"/>
      <c r="AT3" s="78"/>
      <c r="AU3" s="78"/>
      <c r="AV3" s="78" t="s">
        <v>223</v>
      </c>
      <c r="AW3" s="78"/>
      <c r="AX3" s="78"/>
      <c r="AY3" s="78"/>
      <c r="AZ3" s="78" t="s">
        <v>228</v>
      </c>
      <c r="BA3" s="78"/>
      <c r="BB3" s="78" t="s">
        <v>231</v>
      </c>
      <c r="BC3" s="78"/>
      <c r="BD3" s="78" t="s">
        <v>234</v>
      </c>
      <c r="BE3" s="78"/>
      <c r="BF3" s="78"/>
      <c r="BG3" s="78"/>
      <c r="BH3" s="78"/>
      <c r="BI3" s="78"/>
      <c r="BJ3" s="78"/>
      <c r="BK3" s="78"/>
      <c r="BL3" s="78"/>
      <c r="BM3" s="78"/>
      <c r="BN3" s="78"/>
      <c r="BO3" s="78"/>
      <c r="BP3" s="78"/>
      <c r="BQ3" s="78"/>
      <c r="BR3" s="78"/>
      <c r="BS3" s="78"/>
      <c r="BT3" s="78"/>
      <c r="BU3" s="78"/>
      <c r="BV3" s="78"/>
      <c r="BW3" s="78"/>
      <c r="BX3" s="78"/>
      <c r="BY3" s="78"/>
      <c r="BZ3" s="78"/>
      <c r="CA3" s="78"/>
      <c r="CB3" s="80"/>
    </row>
    <row r="4" spans="1:80" ht="22.5" customHeight="1">
      <c r="A4" s="24" t="s">
        <v>18</v>
      </c>
      <c r="B4" s="25"/>
      <c r="C4" s="26"/>
      <c r="D4" s="25"/>
      <c r="E4" s="25"/>
      <c r="F4" s="25"/>
      <c r="G4" s="25"/>
      <c r="H4" s="25"/>
      <c r="I4" s="27"/>
      <c r="J4" s="25"/>
      <c r="K4" s="27"/>
      <c r="L4" s="27"/>
      <c r="M4" s="27"/>
      <c r="N4" s="27"/>
      <c r="O4" s="27"/>
      <c r="P4" s="27"/>
      <c r="Q4" s="25"/>
      <c r="R4" s="25"/>
      <c r="S4" s="27"/>
      <c r="T4" s="27"/>
      <c r="U4" s="27"/>
      <c r="V4" s="27"/>
      <c r="W4" s="25"/>
      <c r="X4" s="27"/>
      <c r="Y4" s="27"/>
      <c r="Z4" s="25"/>
      <c r="AA4" s="25"/>
      <c r="AB4" s="27"/>
      <c r="AC4" s="27"/>
      <c r="AD4" s="27"/>
      <c r="AE4" s="27"/>
      <c r="AF4" s="27"/>
      <c r="AG4" s="27"/>
      <c r="AH4" s="27"/>
      <c r="AI4" s="25"/>
      <c r="AJ4" s="27"/>
      <c r="AK4" s="25"/>
      <c r="AL4" s="27"/>
      <c r="AM4" s="27"/>
      <c r="AN4" s="27"/>
      <c r="AO4" s="27"/>
      <c r="AP4" s="27"/>
      <c r="AQ4" s="27"/>
      <c r="AR4" s="25"/>
      <c r="AS4" s="27"/>
      <c r="AT4" s="27"/>
      <c r="AU4" s="27"/>
      <c r="AV4" s="27"/>
      <c r="AW4" s="27"/>
      <c r="AX4" s="25"/>
      <c r="AY4" s="27"/>
      <c r="AZ4" s="27"/>
      <c r="BA4" s="27"/>
      <c r="BB4" s="25"/>
      <c r="BC4" s="27"/>
      <c r="BD4" s="25"/>
      <c r="BE4" s="27"/>
      <c r="BF4" s="27"/>
      <c r="BG4" s="27"/>
      <c r="BH4" s="27"/>
      <c r="BI4" s="27"/>
      <c r="BJ4" s="27"/>
      <c r="BK4" s="27"/>
      <c r="BL4" s="27"/>
      <c r="BM4" s="27"/>
      <c r="BN4" s="25"/>
      <c r="BO4" s="27"/>
      <c r="BP4" s="27"/>
      <c r="BQ4" s="27"/>
      <c r="BR4" s="27"/>
      <c r="BS4" s="27"/>
      <c r="BT4" s="27"/>
      <c r="BU4" s="27"/>
      <c r="BV4" s="25"/>
      <c r="BW4" s="27"/>
      <c r="BX4" s="27"/>
      <c r="BY4" s="27"/>
      <c r="BZ4" s="27"/>
      <c r="CA4" s="27"/>
      <c r="CB4" s="28"/>
    </row>
    <row r="5" spans="1:80" s="31" customFormat="1">
      <c r="A5" s="29" t="s">
        <v>19</v>
      </c>
      <c r="B5" s="30">
        <v>1</v>
      </c>
      <c r="C5" s="30">
        <v>2</v>
      </c>
      <c r="D5" s="30">
        <v>3</v>
      </c>
      <c r="E5" s="30">
        <v>4</v>
      </c>
      <c r="F5" s="30" t="s">
        <v>176</v>
      </c>
      <c r="G5" s="30" t="s">
        <v>177</v>
      </c>
      <c r="H5" s="30" t="s">
        <v>117</v>
      </c>
      <c r="I5" s="30" t="s">
        <v>118</v>
      </c>
      <c r="J5" s="30">
        <v>7</v>
      </c>
      <c r="K5" s="30">
        <v>8</v>
      </c>
      <c r="L5" s="30">
        <v>9</v>
      </c>
      <c r="M5" s="30" t="s">
        <v>158</v>
      </c>
      <c r="N5" s="30" t="s">
        <v>159</v>
      </c>
      <c r="O5" s="30" t="s">
        <v>156</v>
      </c>
      <c r="P5" s="30" t="s">
        <v>157</v>
      </c>
      <c r="Q5" s="30">
        <v>12</v>
      </c>
      <c r="R5" s="30">
        <v>13</v>
      </c>
      <c r="S5" s="30">
        <v>14</v>
      </c>
      <c r="T5" s="30">
        <v>15</v>
      </c>
      <c r="U5" s="30">
        <v>16</v>
      </c>
      <c r="V5" s="30">
        <v>17</v>
      </c>
      <c r="W5" s="30">
        <v>18</v>
      </c>
      <c r="X5" s="30" t="s">
        <v>119</v>
      </c>
      <c r="Y5" s="30" t="s">
        <v>120</v>
      </c>
      <c r="Z5" s="30" t="s">
        <v>160</v>
      </c>
      <c r="AA5" s="30" t="s">
        <v>161</v>
      </c>
      <c r="AB5" s="30" t="s">
        <v>121</v>
      </c>
      <c r="AC5" s="30" t="s">
        <v>122</v>
      </c>
      <c r="AD5" s="77">
        <v>22</v>
      </c>
      <c r="AE5" s="77"/>
      <c r="AF5" s="77"/>
      <c r="AG5" s="77"/>
      <c r="AH5" s="30">
        <v>23</v>
      </c>
      <c r="AI5" s="30" t="s">
        <v>271</v>
      </c>
      <c r="AJ5" s="30" t="s">
        <v>273</v>
      </c>
      <c r="AK5" s="30" t="s">
        <v>123</v>
      </c>
      <c r="AL5" s="30" t="s">
        <v>124</v>
      </c>
      <c r="AM5" s="77" t="s">
        <v>275</v>
      </c>
      <c r="AN5" s="77"/>
      <c r="AO5" s="77"/>
      <c r="AP5" s="77"/>
      <c r="AQ5" s="30">
        <v>26</v>
      </c>
      <c r="AR5" s="30" t="s">
        <v>109</v>
      </c>
      <c r="AS5" s="30" t="s">
        <v>125</v>
      </c>
      <c r="AT5" s="30" t="s">
        <v>126</v>
      </c>
      <c r="AU5" s="30" t="s">
        <v>127</v>
      </c>
      <c r="AV5" s="30" t="s">
        <v>128</v>
      </c>
      <c r="AW5" s="30" t="s">
        <v>40</v>
      </c>
      <c r="AX5" s="30" t="s">
        <v>162</v>
      </c>
      <c r="AY5" s="30" t="s">
        <v>163</v>
      </c>
      <c r="AZ5" s="30">
        <v>31</v>
      </c>
      <c r="BA5" s="30">
        <v>32</v>
      </c>
      <c r="BB5" s="30" t="s">
        <v>164</v>
      </c>
      <c r="BC5" s="30" t="s">
        <v>165</v>
      </c>
      <c r="BD5" s="30">
        <v>34</v>
      </c>
      <c r="BE5" s="30">
        <v>35</v>
      </c>
      <c r="BF5" s="30">
        <v>36</v>
      </c>
      <c r="BG5" s="30">
        <v>37</v>
      </c>
      <c r="BH5" s="30" t="s">
        <v>167</v>
      </c>
      <c r="BI5" s="77" t="s">
        <v>242</v>
      </c>
      <c r="BJ5" s="77"/>
      <c r="BK5" s="77"/>
      <c r="BL5" s="77"/>
      <c r="BM5" s="77"/>
      <c r="BN5" s="30">
        <v>39</v>
      </c>
      <c r="BO5" s="30" t="s">
        <v>166</v>
      </c>
      <c r="BP5" s="77" t="s">
        <v>246</v>
      </c>
      <c r="BQ5" s="77"/>
      <c r="BR5" s="77"/>
      <c r="BS5" s="30">
        <v>41</v>
      </c>
      <c r="BT5" s="30">
        <v>42</v>
      </c>
      <c r="BU5" s="30">
        <v>43</v>
      </c>
      <c r="BV5" s="30">
        <v>44</v>
      </c>
      <c r="BW5" s="30" t="s">
        <v>168</v>
      </c>
      <c r="BX5" s="77" t="s">
        <v>251</v>
      </c>
      <c r="BY5" s="77"/>
      <c r="BZ5" s="77"/>
      <c r="CA5" s="77"/>
      <c r="CB5" s="79"/>
    </row>
    <row r="6" spans="1:80" s="36" customFormat="1" ht="61.5" customHeight="1">
      <c r="A6" s="81"/>
      <c r="B6" s="32" t="s">
        <v>131</v>
      </c>
      <c r="C6" s="33" t="s">
        <v>169</v>
      </c>
      <c r="D6" s="32" t="s">
        <v>170</v>
      </c>
      <c r="E6" s="32" t="s">
        <v>171</v>
      </c>
      <c r="F6" s="32" t="s">
        <v>175</v>
      </c>
      <c r="G6" s="32" t="s">
        <v>178</v>
      </c>
      <c r="H6" s="32" t="s">
        <v>183</v>
      </c>
      <c r="I6" s="32" t="s">
        <v>184</v>
      </c>
      <c r="J6" s="32" t="s">
        <v>185</v>
      </c>
      <c r="K6" s="32" t="s">
        <v>187</v>
      </c>
      <c r="L6" s="32" t="s">
        <v>188</v>
      </c>
      <c r="M6" s="32" t="s">
        <v>189</v>
      </c>
      <c r="N6" s="32" t="s">
        <v>190</v>
      </c>
      <c r="O6" s="32" t="s">
        <v>191</v>
      </c>
      <c r="P6" s="32" t="s">
        <v>192</v>
      </c>
      <c r="Q6" s="32" t="s">
        <v>194</v>
      </c>
      <c r="R6" s="32" t="s">
        <v>195</v>
      </c>
      <c r="S6" s="32" t="s">
        <v>198</v>
      </c>
      <c r="T6" s="32" t="s">
        <v>199</v>
      </c>
      <c r="U6" s="32" t="s">
        <v>200</v>
      </c>
      <c r="V6" s="32" t="s">
        <v>202</v>
      </c>
      <c r="W6" s="32" t="s">
        <v>204</v>
      </c>
      <c r="X6" s="32" t="s">
        <v>205</v>
      </c>
      <c r="Y6" s="32" t="s">
        <v>206</v>
      </c>
      <c r="Z6" s="32" t="s">
        <v>214</v>
      </c>
      <c r="AA6" s="32" t="s">
        <v>207</v>
      </c>
      <c r="AB6" s="32" t="s">
        <v>208</v>
      </c>
      <c r="AC6" s="32" t="s">
        <v>209</v>
      </c>
      <c r="AD6" s="76" t="s">
        <v>213</v>
      </c>
      <c r="AE6" s="76"/>
      <c r="AF6" s="76"/>
      <c r="AG6" s="76"/>
      <c r="AH6" s="32" t="s">
        <v>210</v>
      </c>
      <c r="AI6" s="32" t="s">
        <v>272</v>
      </c>
      <c r="AJ6" s="32" t="s">
        <v>216</v>
      </c>
      <c r="AK6" s="32" t="s">
        <v>274</v>
      </c>
      <c r="AL6" s="32" t="s">
        <v>270</v>
      </c>
      <c r="AM6" s="76" t="s">
        <v>217</v>
      </c>
      <c r="AN6" s="76"/>
      <c r="AO6" s="76"/>
      <c r="AP6" s="76"/>
      <c r="AQ6" s="32" t="s">
        <v>218</v>
      </c>
      <c r="AR6" s="32" t="s">
        <v>219</v>
      </c>
      <c r="AS6" s="32" t="s">
        <v>220</v>
      </c>
      <c r="AT6" s="32" t="s">
        <v>221</v>
      </c>
      <c r="AU6" s="32" t="s">
        <v>222</v>
      </c>
      <c r="AV6" s="32" t="s">
        <v>224</v>
      </c>
      <c r="AW6" s="32" t="s">
        <v>225</v>
      </c>
      <c r="AX6" s="32" t="s">
        <v>226</v>
      </c>
      <c r="AY6" s="32" t="s">
        <v>227</v>
      </c>
      <c r="AZ6" s="32" t="s">
        <v>229</v>
      </c>
      <c r="BA6" s="32" t="s">
        <v>230</v>
      </c>
      <c r="BB6" s="32" t="s">
        <v>232</v>
      </c>
      <c r="BC6" s="32" t="s">
        <v>233</v>
      </c>
      <c r="BD6" s="34" t="s">
        <v>244</v>
      </c>
      <c r="BE6" s="32" t="s">
        <v>236</v>
      </c>
      <c r="BF6" s="32" t="s">
        <v>237</v>
      </c>
      <c r="BG6" s="32" t="s">
        <v>240</v>
      </c>
      <c r="BH6" s="32" t="s">
        <v>241</v>
      </c>
      <c r="BI6" s="32" t="s">
        <v>263</v>
      </c>
      <c r="BJ6" s="32" t="s">
        <v>264</v>
      </c>
      <c r="BK6" s="32" t="s">
        <v>265</v>
      </c>
      <c r="BL6" s="32" t="s">
        <v>266</v>
      </c>
      <c r="BM6" s="32" t="s">
        <v>267</v>
      </c>
      <c r="BN6" s="32" t="s">
        <v>243</v>
      </c>
      <c r="BO6" s="32" t="s">
        <v>245</v>
      </c>
      <c r="BP6" s="32" t="s">
        <v>260</v>
      </c>
      <c r="BQ6" s="32" t="s">
        <v>261</v>
      </c>
      <c r="BR6" s="32" t="s">
        <v>262</v>
      </c>
      <c r="BS6" s="32" t="s">
        <v>247</v>
      </c>
      <c r="BT6" s="32" t="s">
        <v>248</v>
      </c>
      <c r="BU6" s="32" t="s">
        <v>249</v>
      </c>
      <c r="BV6" s="32" t="s">
        <v>250</v>
      </c>
      <c r="BW6" s="32" t="s">
        <v>268</v>
      </c>
      <c r="BX6" s="32" t="s">
        <v>263</v>
      </c>
      <c r="BY6" s="32" t="s">
        <v>264</v>
      </c>
      <c r="BZ6" s="32" t="s">
        <v>265</v>
      </c>
      <c r="CA6" s="32" t="s">
        <v>266</v>
      </c>
      <c r="CB6" s="35" t="s">
        <v>269</v>
      </c>
    </row>
    <row r="7" spans="1:80" s="40" customFormat="1" ht="15.75" thickBot="1">
      <c r="A7" s="82"/>
      <c r="B7" s="39"/>
      <c r="C7" s="54" t="s">
        <v>24</v>
      </c>
      <c r="D7" s="54" t="s">
        <v>24</v>
      </c>
      <c r="E7" s="54" t="s">
        <v>29</v>
      </c>
      <c r="F7" s="39"/>
      <c r="G7" s="39"/>
      <c r="H7" s="39"/>
      <c r="I7" s="39"/>
      <c r="J7" s="39"/>
      <c r="K7" s="39"/>
      <c r="L7" s="39"/>
      <c r="M7" s="39"/>
      <c r="N7" s="39"/>
      <c r="O7" s="39"/>
      <c r="P7" s="39"/>
      <c r="Q7" s="54" t="s">
        <v>211</v>
      </c>
      <c r="R7" s="39"/>
      <c r="S7" s="39"/>
      <c r="T7" s="39"/>
      <c r="U7" s="55" t="s">
        <v>201</v>
      </c>
      <c r="V7" s="55" t="s">
        <v>203</v>
      </c>
      <c r="W7" s="54" t="s">
        <v>212</v>
      </c>
      <c r="X7" s="39"/>
      <c r="Y7" s="39"/>
      <c r="Z7" s="39"/>
      <c r="AA7" s="39"/>
      <c r="AB7" s="39"/>
      <c r="AC7" s="39"/>
      <c r="AD7" s="54" t="s">
        <v>256</v>
      </c>
      <c r="AE7" s="54" t="s">
        <v>257</v>
      </c>
      <c r="AF7" s="54" t="s">
        <v>258</v>
      </c>
      <c r="AG7" s="54" t="s">
        <v>259</v>
      </c>
      <c r="AH7" s="39"/>
      <c r="AI7" s="39"/>
      <c r="AJ7" s="39"/>
      <c r="AK7" s="39"/>
      <c r="AL7" s="39"/>
      <c r="AM7" s="54" t="s">
        <v>252</v>
      </c>
      <c r="AN7" s="54" t="s">
        <v>253</v>
      </c>
      <c r="AO7" s="54" t="s">
        <v>254</v>
      </c>
      <c r="AP7" s="54" t="s">
        <v>255</v>
      </c>
      <c r="AQ7" s="39"/>
      <c r="AR7" s="39"/>
      <c r="AS7" s="39"/>
      <c r="AT7" s="39"/>
      <c r="AU7" s="39"/>
      <c r="AV7" s="39"/>
      <c r="AW7" s="39"/>
      <c r="AX7" s="39"/>
      <c r="AY7" s="39"/>
      <c r="AZ7" s="39"/>
      <c r="BA7" s="39"/>
      <c r="BB7" s="39"/>
      <c r="BC7" s="39"/>
      <c r="BD7" s="55" t="s">
        <v>235</v>
      </c>
      <c r="BE7" s="39"/>
      <c r="BF7" s="39"/>
      <c r="BG7" s="39"/>
      <c r="BH7" s="39"/>
      <c r="BI7" s="39"/>
      <c r="BJ7" s="39"/>
      <c r="BK7" s="39"/>
      <c r="BL7" s="39"/>
      <c r="BM7" s="39"/>
      <c r="BN7" s="39"/>
      <c r="BO7" s="39"/>
      <c r="BP7" s="39"/>
      <c r="BQ7" s="39"/>
      <c r="BR7" s="39"/>
      <c r="BS7" s="39"/>
      <c r="BT7" s="39"/>
      <c r="BU7" s="39"/>
      <c r="BV7" s="39"/>
      <c r="BW7" s="39"/>
      <c r="BX7" s="39"/>
      <c r="BY7" s="39"/>
      <c r="BZ7" s="39"/>
      <c r="CA7" s="39"/>
      <c r="CB7" s="56"/>
    </row>
    <row r="8" spans="1:80" s="31" customFormat="1">
      <c r="A8" s="57" t="s">
        <v>9</v>
      </c>
      <c r="B8" s="58"/>
      <c r="C8" s="58"/>
      <c r="D8" s="58"/>
      <c r="E8" s="58"/>
      <c r="F8" s="58"/>
      <c r="G8" s="59"/>
      <c r="H8" s="58"/>
      <c r="I8" s="58" t="b">
        <f t="shared" ref="I8:I17" si="0">(IF(H8="Yes","NA",IF(H8="No","")))</f>
        <v>0</v>
      </c>
      <c r="J8" s="58"/>
      <c r="K8" s="58"/>
      <c r="L8" s="58"/>
      <c r="M8" s="58"/>
      <c r="N8" s="58" t="b">
        <f t="shared" ref="N8:P17" si="1">IF(M8="No","NA", IF(M8="Yes",""))</f>
        <v>0</v>
      </c>
      <c r="O8" s="58"/>
      <c r="P8" s="58" t="b">
        <f t="shared" si="1"/>
        <v>0</v>
      </c>
      <c r="Q8" s="58"/>
      <c r="R8" s="58" t="b">
        <f t="shared" ref="R8:R17" si="2">IF(Q8="No","NA", IF(Q8="Yes",""))</f>
        <v>0</v>
      </c>
      <c r="S8" s="58" t="b">
        <f t="shared" ref="S8:S17" si="3">IF(Q8="No","NA", IF(Q8="Yes",""))</f>
        <v>0</v>
      </c>
      <c r="T8" s="58" t="b">
        <f t="shared" ref="T8:T17" si="4">IF(Q8="No","NA", IF(Q8="Yes",""))</f>
        <v>0</v>
      </c>
      <c r="U8" s="58" t="b">
        <f>IF(R8="Unplanned","NA", IF(R8="NA","NA",IF(R8="Planned","")))</f>
        <v>0</v>
      </c>
      <c r="V8" s="58" t="b">
        <f t="shared" ref="V8:V17" si="5">IF(R8="Planned","NA", IF(R8="NA","NA",IF(R8="Unplanned","")))</f>
        <v>0</v>
      </c>
      <c r="W8" s="58"/>
      <c r="X8" s="58" t="b">
        <f t="shared" ref="X8:X9" si="6">IF(W8="No","NA", IF(W8="Yes",""))</f>
        <v>0</v>
      </c>
      <c r="Y8" s="58" t="b">
        <f t="shared" ref="Y8:Y17" si="7">IF(W8="No","NA", IF(W8="Yes",""))</f>
        <v>0</v>
      </c>
      <c r="Z8" s="58" t="b">
        <f t="shared" ref="Z8:Z17" si="8">IF(W8="No","NA", IF(W8="Yes",""))</f>
        <v>0</v>
      </c>
      <c r="AA8" s="58" t="b">
        <f t="shared" ref="AA8:AA17" si="9">IF(Z8="No","NA", IF(Z8="NA","NA", IF(Z8="Yes","")))</f>
        <v>0</v>
      </c>
      <c r="AB8" s="58" t="b">
        <f t="shared" ref="AB8:AB17" si="10">IF(Z8="No","NA", IF(Z8="NA","NA", IF(Z8="Yes","")))</f>
        <v>0</v>
      </c>
      <c r="AC8" s="58" t="b">
        <f t="shared" ref="AC8:AC17" si="11">IF(Z8="No","NA", IF(Z8="NA","NA", IF(Z8="Yes","")))</f>
        <v>0</v>
      </c>
      <c r="AD8" s="58"/>
      <c r="AE8" s="58"/>
      <c r="AF8" s="58"/>
      <c r="AG8" s="58"/>
      <c r="AH8" s="58"/>
      <c r="AI8" s="58"/>
      <c r="AJ8" s="58" t="b">
        <f t="shared" ref="AJ8:AJ17" si="12">IF(AI8="No","NA", IF(AI8="Yes",""))</f>
        <v>0</v>
      </c>
      <c r="AK8" s="58"/>
      <c r="AL8" s="58" t="b">
        <f t="shared" ref="AL8:AL17" si="13">IF(AK8="No","NA", IF(AK8="Yes",""))</f>
        <v>0</v>
      </c>
      <c r="AM8" s="58" t="b">
        <f t="shared" ref="AM8:AM17" si="14">IF(AL8="No","NA",IF(AL8="NA","NA", IF(AL8="Yes","")))</f>
        <v>0</v>
      </c>
      <c r="AN8" s="58" t="b">
        <f t="shared" ref="AN8:AN17" si="15">IF(AL8="No","NA",IF(AL8="NA","NA", IF(AL8="Yes","")))</f>
        <v>0</v>
      </c>
      <c r="AO8" s="58" t="b">
        <f t="shared" ref="AO8:AO17" si="16">IF(AL8="No","NA",IF(AL8="NA","NA", IF(AL8="Yes","")))</f>
        <v>0</v>
      </c>
      <c r="AP8" s="58" t="b">
        <f t="shared" ref="AP8:AP17" si="17">IF(AL8="No","NA",IF(AL8="NA","NA", IF(AL8="Yes","")))</f>
        <v>0</v>
      </c>
      <c r="AQ8" s="58" t="b">
        <f t="shared" ref="AQ8:AQ17" si="18">IF(AK8="No","NA", IF(AK8="Yes",""))</f>
        <v>0</v>
      </c>
      <c r="AR8" s="58"/>
      <c r="AS8" s="58" t="b">
        <f t="shared" ref="AS8:AS17" si="19">IF(AR8="No","NA", IF(AR8="Yes",""))</f>
        <v>0</v>
      </c>
      <c r="AT8" s="58" t="b">
        <f t="shared" ref="AT8:AT17" si="20">IF(AI8="No","NA", IF(AI8="Yes",""))</f>
        <v>0</v>
      </c>
      <c r="AU8" s="58" t="b">
        <f t="shared" ref="AU8:AU17" si="21">IF(AT8="No","NA", IF(AT8="NA","NA", IF(AT8="Yes","")))</f>
        <v>0</v>
      </c>
      <c r="AV8" s="58"/>
      <c r="AW8" s="58" t="b">
        <f t="shared" ref="AW8:AW17" si="22">IF(AV8="Yes","NA", IF(AV8="Yes",""))</f>
        <v>0</v>
      </c>
      <c r="AX8" s="58"/>
      <c r="AY8" s="58" t="b">
        <f t="shared" ref="AY8:AY17" si="23">IF(AX8="No","NA", IF(AX8="Yes",""))</f>
        <v>0</v>
      </c>
      <c r="AZ8" s="58"/>
      <c r="BA8" s="58"/>
      <c r="BB8" s="58"/>
      <c r="BC8" s="58" t="b">
        <f t="shared" ref="BC8:BC16" si="24">IF(BB8="No","NA", IF(BB8="Yes",""))</f>
        <v>0</v>
      </c>
      <c r="BD8" s="58" t="b">
        <f t="shared" ref="BD8:BD17" si="25">IF(AI8="No","NA", IF(AI8="Yes",""))</f>
        <v>0</v>
      </c>
      <c r="BE8" s="58" t="b">
        <f t="shared" ref="BE8:BE17" si="26">IF(BD8="No","NA", IF(BD8="NA","NA", IF(BD8="Yes","")))</f>
        <v>0</v>
      </c>
      <c r="BF8" s="58" t="b">
        <f t="shared" ref="BF8:BF17" si="27">IF(BD8="No","NA", IF(BD8="NA","NA", IF(BD8="Yes","")))</f>
        <v>0</v>
      </c>
      <c r="BG8" s="58" t="b">
        <f t="shared" ref="BG8:BG17" si="28">IF(BD8="No","NA", IF(BD8="NA","NA", IF(BD8="Yes","")))</f>
        <v>0</v>
      </c>
      <c r="BH8" s="58" t="b">
        <f t="shared" ref="BH8:BH17" si="29">IF(BD8="No","NA", IF(BD8="NA","NA", IF(BD8="Yes","")))</f>
        <v>0</v>
      </c>
      <c r="BI8" s="58" t="b">
        <f t="shared" ref="BI8:BI17" si="30">IF(BH8="No","NA", IF(BH8="NA","NA", IF(BH8="Yes","")))</f>
        <v>0</v>
      </c>
      <c r="BJ8" s="58" t="b">
        <f t="shared" ref="BJ8:BJ17" si="31">IF(BH8="No","NA", IF(BH8="NA","NA", IF(BH8="Yes","")))</f>
        <v>0</v>
      </c>
      <c r="BK8" s="58" t="b">
        <f t="shared" ref="BK8:BK17" si="32">IF(BH8="No","NA", IF(BH8="NA","NA", IF(BH8="Yes","")))</f>
        <v>0</v>
      </c>
      <c r="BL8" s="58" t="b">
        <f t="shared" ref="BL8:BL17" si="33">IF(BH8="No","NA", IF(BH8="NA","NA", IF(BH8="Yes","")))</f>
        <v>0</v>
      </c>
      <c r="BM8" s="58" t="b">
        <f t="shared" ref="BM8:BM17" si="34">IF(BH8="No","NA", IF(BH8="NA","NA", IF(BH8="Yes","")))</f>
        <v>0</v>
      </c>
      <c r="BN8" s="58" t="b">
        <f t="shared" ref="BN8:BN17" si="35">IF(AK8="No","NA", IF(AK8="Yes",""))</f>
        <v>0</v>
      </c>
      <c r="BO8" s="58" t="b">
        <f t="shared" ref="BO8:BO17" si="36">IF(BN8="No","NA", IF(BN8="NA","NA", IF(BN8="Yes","")))</f>
        <v>0</v>
      </c>
      <c r="BP8" s="58" t="b">
        <f t="shared" ref="BP8:BP17" si="37">IF(BO8="No","NA", IF(BO8="NA","NA", IF(BO8="Yes","")))</f>
        <v>0</v>
      </c>
      <c r="BQ8" s="58" t="b">
        <f t="shared" ref="BQ8:BQ17" si="38">IF(BO8="No","NA", IF(BO8="NA","NA", IF(BO8="Yes","")))</f>
        <v>0</v>
      </c>
      <c r="BR8" s="58" t="b">
        <f t="shared" ref="BR8:BR17" si="39">IF(BO8="No","NA", IF(BO8="NA","NA", IF(BO8="Yes","")))</f>
        <v>0</v>
      </c>
      <c r="BS8" s="58" t="b">
        <f t="shared" ref="BS8:BS17" si="40">IF(BN8="No","NA", IF(BN8="NA","NA", IF(BN8="Yes","")))</f>
        <v>0</v>
      </c>
      <c r="BT8" s="58" t="b">
        <f t="shared" ref="BT8:BT17" si="41">IF(BN8="No","NA", IF(BN8="NA","NA", IF(BN8="Yes","")))</f>
        <v>0</v>
      </c>
      <c r="BU8" s="58" t="b">
        <f t="shared" ref="BU8:BU17" si="42">IF(BN8="No","NA", IF(BN8="NA","NA", IF(BN8="Yes","")))</f>
        <v>0</v>
      </c>
      <c r="BV8" s="58" t="b">
        <f t="shared" ref="BV8:BV17" si="43">IF(BN8="No","NA", IF(BN8="NA","NA", IF(BN8="Yes","")))</f>
        <v>0</v>
      </c>
      <c r="BW8" s="58" t="b">
        <f t="shared" ref="BW8:BW17" si="44">IF(BN8="No","NA", IF(BV8="No","NA", IF(BV8="NA","NA", IF(BV8="Yes",""))))</f>
        <v>0</v>
      </c>
      <c r="BX8" s="58" t="b">
        <f t="shared" ref="BX8:BX17" si="45">IF(BN8="No","NA", IF(BW8="No","NA", IF(BW8="NA","NA", IF(BW8="Yes",""))))</f>
        <v>0</v>
      </c>
      <c r="BY8" s="58" t="b">
        <f t="shared" ref="BY8:BY17" si="46">IF(BN8="No","NA", IF(BW8="No","NA", IF(BW8="NA","NA", IF(BW8="Yes",""))))</f>
        <v>0</v>
      </c>
      <c r="BZ8" s="58" t="b">
        <f t="shared" ref="BZ8:BZ17" si="47">IF(BN8="No","NA", IF(BW8="No","NA", IF(BW8="NA","NA", IF(BW8="Yes",""))))</f>
        <v>0</v>
      </c>
      <c r="CA8" s="58" t="b">
        <f t="shared" ref="CA8:CA17" si="48">IF(BN8="No","NA", IF(BW8="No","NA", IF(BW8="NA","NA", IF(BW8="Yes",""))))</f>
        <v>0</v>
      </c>
      <c r="CB8" s="60" t="b">
        <f t="shared" ref="CB8:CB17" si="49">IF(BN8="No","NA", IF(BW8="No","NA", IF(BW8="NA","NA", IF(BW8="Yes",""))))</f>
        <v>0</v>
      </c>
    </row>
    <row r="9" spans="1:80" s="31" customFormat="1">
      <c r="A9" s="43" t="s">
        <v>10</v>
      </c>
      <c r="B9" s="53"/>
      <c r="C9" s="53"/>
      <c r="D9" s="53"/>
      <c r="E9" s="53"/>
      <c r="F9" s="53"/>
      <c r="G9" s="27"/>
      <c r="H9" s="53"/>
      <c r="I9" s="41" t="b">
        <f t="shared" si="0"/>
        <v>0</v>
      </c>
      <c r="J9" s="53"/>
      <c r="K9" s="53"/>
      <c r="L9" s="53"/>
      <c r="M9" s="53"/>
      <c r="N9" s="53" t="b">
        <f t="shared" si="1"/>
        <v>0</v>
      </c>
      <c r="O9" s="53"/>
      <c r="P9" s="53" t="b">
        <f t="shared" si="1"/>
        <v>0</v>
      </c>
      <c r="Q9" s="53"/>
      <c r="R9" s="53" t="b">
        <f t="shared" si="2"/>
        <v>0</v>
      </c>
      <c r="S9" s="53" t="b">
        <f t="shared" si="3"/>
        <v>0</v>
      </c>
      <c r="T9" s="53" t="b">
        <f t="shared" si="4"/>
        <v>0</v>
      </c>
      <c r="U9" s="53" t="b">
        <f t="shared" ref="U9:U17" si="50">IF(R9="Unplanned","NA", IF(R9="NA","NA",IF(R9="Planned","")))</f>
        <v>0</v>
      </c>
      <c r="V9" s="53" t="b">
        <f t="shared" si="5"/>
        <v>0</v>
      </c>
      <c r="W9" s="53"/>
      <c r="X9" s="53" t="b">
        <f t="shared" si="6"/>
        <v>0</v>
      </c>
      <c r="Y9" s="53" t="b">
        <f t="shared" si="7"/>
        <v>0</v>
      </c>
      <c r="Z9" s="53" t="b">
        <f t="shared" si="8"/>
        <v>0</v>
      </c>
      <c r="AA9" s="53" t="b">
        <f t="shared" si="9"/>
        <v>0</v>
      </c>
      <c r="AB9" s="53" t="b">
        <f t="shared" si="10"/>
        <v>0</v>
      </c>
      <c r="AC9" s="53" t="b">
        <f t="shared" si="11"/>
        <v>0</v>
      </c>
      <c r="AD9" s="53"/>
      <c r="AE9" s="53"/>
      <c r="AF9" s="53"/>
      <c r="AG9" s="53"/>
      <c r="AH9" s="53"/>
      <c r="AI9" s="53"/>
      <c r="AJ9" s="41" t="b">
        <f t="shared" si="12"/>
        <v>0</v>
      </c>
      <c r="AK9" s="53"/>
      <c r="AL9" s="41" t="b">
        <f t="shared" si="13"/>
        <v>0</v>
      </c>
      <c r="AM9" s="53" t="b">
        <f t="shared" si="14"/>
        <v>0</v>
      </c>
      <c r="AN9" s="53" t="b">
        <f t="shared" si="15"/>
        <v>0</v>
      </c>
      <c r="AO9" s="53" t="b">
        <f t="shared" si="16"/>
        <v>0</v>
      </c>
      <c r="AP9" s="53" t="b">
        <f t="shared" si="17"/>
        <v>0</v>
      </c>
      <c r="AQ9" s="41" t="b">
        <f t="shared" si="18"/>
        <v>0</v>
      </c>
      <c r="AR9" s="53"/>
      <c r="AS9" s="53" t="b">
        <f t="shared" si="19"/>
        <v>0</v>
      </c>
      <c r="AT9" s="41" t="b">
        <f t="shared" si="20"/>
        <v>0</v>
      </c>
      <c r="AU9" s="53" t="b">
        <f t="shared" si="21"/>
        <v>0</v>
      </c>
      <c r="AV9" s="53"/>
      <c r="AW9" s="53" t="b">
        <f t="shared" si="22"/>
        <v>0</v>
      </c>
      <c r="AX9" s="53"/>
      <c r="AY9" s="53" t="b">
        <f t="shared" si="23"/>
        <v>0</v>
      </c>
      <c r="AZ9" s="53"/>
      <c r="BA9" s="53"/>
      <c r="BB9" s="53"/>
      <c r="BC9" s="53" t="b">
        <f t="shared" si="24"/>
        <v>0</v>
      </c>
      <c r="BD9" s="41" t="b">
        <f t="shared" si="25"/>
        <v>0</v>
      </c>
      <c r="BE9" s="53" t="b">
        <f t="shared" si="26"/>
        <v>0</v>
      </c>
      <c r="BF9" s="53" t="b">
        <f t="shared" si="27"/>
        <v>0</v>
      </c>
      <c r="BG9" s="53" t="b">
        <f t="shared" si="28"/>
        <v>0</v>
      </c>
      <c r="BH9" s="53" t="b">
        <f t="shared" si="29"/>
        <v>0</v>
      </c>
      <c r="BI9" s="53" t="b">
        <f t="shared" si="30"/>
        <v>0</v>
      </c>
      <c r="BJ9" s="53" t="b">
        <f t="shared" si="31"/>
        <v>0</v>
      </c>
      <c r="BK9" s="53" t="b">
        <f t="shared" si="32"/>
        <v>0</v>
      </c>
      <c r="BL9" s="53" t="b">
        <f t="shared" si="33"/>
        <v>0</v>
      </c>
      <c r="BM9" s="53" t="b">
        <f t="shared" si="34"/>
        <v>0</v>
      </c>
      <c r="BN9" s="41" t="b">
        <f t="shared" si="35"/>
        <v>0</v>
      </c>
      <c r="BO9" s="53" t="b">
        <f t="shared" si="36"/>
        <v>0</v>
      </c>
      <c r="BP9" s="53" t="b">
        <f t="shared" si="37"/>
        <v>0</v>
      </c>
      <c r="BQ9" s="53" t="b">
        <f t="shared" si="38"/>
        <v>0</v>
      </c>
      <c r="BR9" s="53" t="b">
        <f t="shared" si="39"/>
        <v>0</v>
      </c>
      <c r="BS9" s="41" t="b">
        <f t="shared" si="40"/>
        <v>0</v>
      </c>
      <c r="BT9" s="41" t="b">
        <f t="shared" si="41"/>
        <v>0</v>
      </c>
      <c r="BU9" s="41" t="b">
        <f t="shared" si="42"/>
        <v>0</v>
      </c>
      <c r="BV9" s="41" t="b">
        <f t="shared" si="43"/>
        <v>0</v>
      </c>
      <c r="BW9" s="41" t="b">
        <f t="shared" si="44"/>
        <v>0</v>
      </c>
      <c r="BX9" s="41" t="b">
        <f t="shared" si="45"/>
        <v>0</v>
      </c>
      <c r="BY9" s="41" t="b">
        <f t="shared" si="46"/>
        <v>0</v>
      </c>
      <c r="BZ9" s="41" t="b">
        <f t="shared" si="47"/>
        <v>0</v>
      </c>
      <c r="CA9" s="41" t="b">
        <f t="shared" si="48"/>
        <v>0</v>
      </c>
      <c r="CB9" s="42" t="b">
        <f t="shared" si="49"/>
        <v>0</v>
      </c>
    </row>
    <row r="10" spans="1:80" s="31" customFormat="1">
      <c r="A10" s="43" t="s">
        <v>11</v>
      </c>
      <c r="B10" s="53"/>
      <c r="C10" s="53"/>
      <c r="D10" s="53"/>
      <c r="E10" s="53"/>
      <c r="F10" s="53"/>
      <c r="G10" s="27"/>
      <c r="H10" s="53"/>
      <c r="I10" s="41" t="b">
        <f t="shared" si="0"/>
        <v>0</v>
      </c>
      <c r="J10" s="53"/>
      <c r="K10" s="53"/>
      <c r="L10" s="53"/>
      <c r="M10" s="53"/>
      <c r="N10" s="53" t="b">
        <f t="shared" si="1"/>
        <v>0</v>
      </c>
      <c r="O10" s="53"/>
      <c r="P10" s="53" t="b">
        <f t="shared" si="1"/>
        <v>0</v>
      </c>
      <c r="Q10" s="53"/>
      <c r="R10" s="53" t="b">
        <f t="shared" si="2"/>
        <v>0</v>
      </c>
      <c r="S10" s="53" t="b">
        <f t="shared" si="3"/>
        <v>0</v>
      </c>
      <c r="T10" s="53" t="b">
        <f t="shared" si="4"/>
        <v>0</v>
      </c>
      <c r="U10" s="53" t="b">
        <f t="shared" si="50"/>
        <v>0</v>
      </c>
      <c r="V10" s="53" t="b">
        <f t="shared" si="5"/>
        <v>0</v>
      </c>
      <c r="W10" s="53"/>
      <c r="X10" s="53" t="b">
        <f t="shared" ref="X10" si="51">IF(W10="No","NA", IF(W10="Yes",""))</f>
        <v>0</v>
      </c>
      <c r="Y10" s="53" t="b">
        <f t="shared" si="7"/>
        <v>0</v>
      </c>
      <c r="Z10" s="53" t="b">
        <f t="shared" si="8"/>
        <v>0</v>
      </c>
      <c r="AA10" s="53" t="b">
        <f t="shared" si="9"/>
        <v>0</v>
      </c>
      <c r="AB10" s="53" t="b">
        <f t="shared" si="10"/>
        <v>0</v>
      </c>
      <c r="AC10" s="53" t="b">
        <f t="shared" si="11"/>
        <v>0</v>
      </c>
      <c r="AD10" s="53"/>
      <c r="AE10" s="53"/>
      <c r="AF10" s="53"/>
      <c r="AG10" s="53"/>
      <c r="AH10" s="53"/>
      <c r="AI10" s="53"/>
      <c r="AJ10" s="41" t="b">
        <f t="shared" si="12"/>
        <v>0</v>
      </c>
      <c r="AK10" s="53"/>
      <c r="AL10" s="41" t="b">
        <f t="shared" si="13"/>
        <v>0</v>
      </c>
      <c r="AM10" s="53" t="b">
        <f t="shared" si="14"/>
        <v>0</v>
      </c>
      <c r="AN10" s="53" t="b">
        <f t="shared" si="15"/>
        <v>0</v>
      </c>
      <c r="AO10" s="53" t="b">
        <f t="shared" si="16"/>
        <v>0</v>
      </c>
      <c r="AP10" s="53" t="b">
        <f t="shared" si="17"/>
        <v>0</v>
      </c>
      <c r="AQ10" s="41" t="b">
        <f t="shared" si="18"/>
        <v>0</v>
      </c>
      <c r="AR10" s="53"/>
      <c r="AS10" s="53" t="b">
        <f t="shared" si="19"/>
        <v>0</v>
      </c>
      <c r="AT10" s="41" t="b">
        <f t="shared" si="20"/>
        <v>0</v>
      </c>
      <c r="AU10" s="53" t="b">
        <f t="shared" si="21"/>
        <v>0</v>
      </c>
      <c r="AV10" s="53"/>
      <c r="AW10" s="53" t="b">
        <f t="shared" si="22"/>
        <v>0</v>
      </c>
      <c r="AX10" s="53"/>
      <c r="AY10" s="53" t="b">
        <f t="shared" si="23"/>
        <v>0</v>
      </c>
      <c r="AZ10" s="53"/>
      <c r="BA10" s="53"/>
      <c r="BB10" s="53"/>
      <c r="BC10" s="53" t="b">
        <f t="shared" si="24"/>
        <v>0</v>
      </c>
      <c r="BD10" s="41" t="b">
        <f t="shared" si="25"/>
        <v>0</v>
      </c>
      <c r="BE10" s="53" t="b">
        <f t="shared" si="26"/>
        <v>0</v>
      </c>
      <c r="BF10" s="53" t="b">
        <f t="shared" si="27"/>
        <v>0</v>
      </c>
      <c r="BG10" s="53" t="b">
        <f t="shared" si="28"/>
        <v>0</v>
      </c>
      <c r="BH10" s="53" t="b">
        <f t="shared" si="29"/>
        <v>0</v>
      </c>
      <c r="BI10" s="53" t="b">
        <f t="shared" si="30"/>
        <v>0</v>
      </c>
      <c r="BJ10" s="53" t="b">
        <f t="shared" si="31"/>
        <v>0</v>
      </c>
      <c r="BK10" s="53" t="b">
        <f t="shared" si="32"/>
        <v>0</v>
      </c>
      <c r="BL10" s="53" t="b">
        <f t="shared" si="33"/>
        <v>0</v>
      </c>
      <c r="BM10" s="53" t="b">
        <f t="shared" si="34"/>
        <v>0</v>
      </c>
      <c r="BN10" s="41" t="b">
        <f t="shared" si="35"/>
        <v>0</v>
      </c>
      <c r="BO10" s="53" t="b">
        <f t="shared" si="36"/>
        <v>0</v>
      </c>
      <c r="BP10" s="53" t="b">
        <f t="shared" si="37"/>
        <v>0</v>
      </c>
      <c r="BQ10" s="53" t="b">
        <f t="shared" si="38"/>
        <v>0</v>
      </c>
      <c r="BR10" s="53" t="b">
        <f t="shared" si="39"/>
        <v>0</v>
      </c>
      <c r="BS10" s="41" t="b">
        <f t="shared" si="40"/>
        <v>0</v>
      </c>
      <c r="BT10" s="41" t="b">
        <f t="shared" si="41"/>
        <v>0</v>
      </c>
      <c r="BU10" s="41" t="b">
        <f t="shared" si="42"/>
        <v>0</v>
      </c>
      <c r="BV10" s="41" t="b">
        <f t="shared" si="43"/>
        <v>0</v>
      </c>
      <c r="BW10" s="41" t="b">
        <f t="shared" si="44"/>
        <v>0</v>
      </c>
      <c r="BX10" s="41" t="b">
        <f t="shared" si="45"/>
        <v>0</v>
      </c>
      <c r="BY10" s="41" t="b">
        <f t="shared" si="46"/>
        <v>0</v>
      </c>
      <c r="BZ10" s="41" t="b">
        <f t="shared" si="47"/>
        <v>0</v>
      </c>
      <c r="CA10" s="41" t="b">
        <f t="shared" si="48"/>
        <v>0</v>
      </c>
      <c r="CB10" s="42" t="b">
        <f t="shared" si="49"/>
        <v>0</v>
      </c>
    </row>
    <row r="11" spans="1:80" s="31" customFormat="1">
      <c r="A11" s="43" t="s">
        <v>12</v>
      </c>
      <c r="B11" s="53"/>
      <c r="C11" s="53"/>
      <c r="D11" s="53"/>
      <c r="E11" s="53"/>
      <c r="F11" s="53"/>
      <c r="G11" s="27"/>
      <c r="H11" s="53"/>
      <c r="I11" s="41" t="b">
        <f t="shared" si="0"/>
        <v>0</v>
      </c>
      <c r="J11" s="53"/>
      <c r="K11" s="53"/>
      <c r="L11" s="53"/>
      <c r="M11" s="53"/>
      <c r="N11" s="53" t="b">
        <f t="shared" si="1"/>
        <v>0</v>
      </c>
      <c r="O11" s="53"/>
      <c r="P11" s="53" t="b">
        <f t="shared" si="1"/>
        <v>0</v>
      </c>
      <c r="Q11" s="53"/>
      <c r="R11" s="53" t="b">
        <f t="shared" si="2"/>
        <v>0</v>
      </c>
      <c r="S11" s="53" t="b">
        <f t="shared" si="3"/>
        <v>0</v>
      </c>
      <c r="T11" s="53" t="b">
        <f t="shared" si="4"/>
        <v>0</v>
      </c>
      <c r="U11" s="53" t="b">
        <f t="shared" si="50"/>
        <v>0</v>
      </c>
      <c r="V11" s="53" t="b">
        <f t="shared" si="5"/>
        <v>0</v>
      </c>
      <c r="W11" s="53"/>
      <c r="X11" s="53" t="b">
        <f t="shared" ref="X11" si="52">IF(W11="No","NA", IF(W11="Yes",""))</f>
        <v>0</v>
      </c>
      <c r="Y11" s="53" t="b">
        <f t="shared" si="7"/>
        <v>0</v>
      </c>
      <c r="Z11" s="53" t="b">
        <f t="shared" si="8"/>
        <v>0</v>
      </c>
      <c r="AA11" s="53" t="b">
        <f t="shared" si="9"/>
        <v>0</v>
      </c>
      <c r="AB11" s="53" t="b">
        <f t="shared" si="10"/>
        <v>0</v>
      </c>
      <c r="AC11" s="53" t="b">
        <f t="shared" si="11"/>
        <v>0</v>
      </c>
      <c r="AD11" s="53"/>
      <c r="AE11" s="53"/>
      <c r="AF11" s="53"/>
      <c r="AG11" s="53"/>
      <c r="AH11" s="53"/>
      <c r="AI11" s="53"/>
      <c r="AJ11" s="41" t="b">
        <f t="shared" si="12"/>
        <v>0</v>
      </c>
      <c r="AK11" s="53"/>
      <c r="AL11" s="41" t="b">
        <f t="shared" si="13"/>
        <v>0</v>
      </c>
      <c r="AM11" s="53" t="b">
        <f t="shared" si="14"/>
        <v>0</v>
      </c>
      <c r="AN11" s="53" t="b">
        <f t="shared" si="15"/>
        <v>0</v>
      </c>
      <c r="AO11" s="53" t="b">
        <f t="shared" si="16"/>
        <v>0</v>
      </c>
      <c r="AP11" s="53" t="b">
        <f t="shared" si="17"/>
        <v>0</v>
      </c>
      <c r="AQ11" s="41" t="b">
        <f t="shared" si="18"/>
        <v>0</v>
      </c>
      <c r="AR11" s="53"/>
      <c r="AS11" s="53" t="b">
        <f t="shared" si="19"/>
        <v>0</v>
      </c>
      <c r="AT11" s="41" t="b">
        <f t="shared" si="20"/>
        <v>0</v>
      </c>
      <c r="AU11" s="53" t="b">
        <f t="shared" si="21"/>
        <v>0</v>
      </c>
      <c r="AV11" s="53"/>
      <c r="AW11" s="53" t="b">
        <f t="shared" si="22"/>
        <v>0</v>
      </c>
      <c r="AX11" s="53"/>
      <c r="AY11" s="53" t="b">
        <f t="shared" si="23"/>
        <v>0</v>
      </c>
      <c r="AZ11" s="53"/>
      <c r="BA11" s="53"/>
      <c r="BB11" s="53"/>
      <c r="BC11" s="53" t="b">
        <f t="shared" si="24"/>
        <v>0</v>
      </c>
      <c r="BD11" s="41" t="b">
        <f t="shared" si="25"/>
        <v>0</v>
      </c>
      <c r="BE11" s="53" t="b">
        <f t="shared" si="26"/>
        <v>0</v>
      </c>
      <c r="BF11" s="53" t="b">
        <f t="shared" si="27"/>
        <v>0</v>
      </c>
      <c r="BG11" s="53" t="b">
        <f t="shared" si="28"/>
        <v>0</v>
      </c>
      <c r="BH11" s="53" t="b">
        <f t="shared" si="29"/>
        <v>0</v>
      </c>
      <c r="BI11" s="53" t="b">
        <f t="shared" si="30"/>
        <v>0</v>
      </c>
      <c r="BJ11" s="53" t="b">
        <f t="shared" si="31"/>
        <v>0</v>
      </c>
      <c r="BK11" s="53" t="b">
        <f t="shared" si="32"/>
        <v>0</v>
      </c>
      <c r="BL11" s="53" t="b">
        <f t="shared" si="33"/>
        <v>0</v>
      </c>
      <c r="BM11" s="53" t="b">
        <f t="shared" si="34"/>
        <v>0</v>
      </c>
      <c r="BN11" s="41" t="b">
        <f t="shared" si="35"/>
        <v>0</v>
      </c>
      <c r="BO11" s="53" t="b">
        <f t="shared" si="36"/>
        <v>0</v>
      </c>
      <c r="BP11" s="53" t="b">
        <f t="shared" si="37"/>
        <v>0</v>
      </c>
      <c r="BQ11" s="53" t="b">
        <f t="shared" si="38"/>
        <v>0</v>
      </c>
      <c r="BR11" s="53" t="b">
        <f t="shared" si="39"/>
        <v>0</v>
      </c>
      <c r="BS11" s="41" t="b">
        <f t="shared" si="40"/>
        <v>0</v>
      </c>
      <c r="BT11" s="41" t="b">
        <f t="shared" si="41"/>
        <v>0</v>
      </c>
      <c r="BU11" s="41" t="b">
        <f t="shared" si="42"/>
        <v>0</v>
      </c>
      <c r="BV11" s="41" t="b">
        <f t="shared" si="43"/>
        <v>0</v>
      </c>
      <c r="BW11" s="41" t="b">
        <f t="shared" si="44"/>
        <v>0</v>
      </c>
      <c r="BX11" s="41" t="b">
        <f t="shared" si="45"/>
        <v>0</v>
      </c>
      <c r="BY11" s="41" t="b">
        <f t="shared" si="46"/>
        <v>0</v>
      </c>
      <c r="BZ11" s="41" t="b">
        <f t="shared" si="47"/>
        <v>0</v>
      </c>
      <c r="CA11" s="41" t="b">
        <f t="shared" si="48"/>
        <v>0</v>
      </c>
      <c r="CB11" s="42" t="b">
        <f t="shared" si="49"/>
        <v>0</v>
      </c>
    </row>
    <row r="12" spans="1:80" s="31" customFormat="1">
      <c r="A12" s="43" t="s">
        <v>13</v>
      </c>
      <c r="B12" s="53"/>
      <c r="C12" s="53"/>
      <c r="D12" s="53"/>
      <c r="E12" s="53"/>
      <c r="F12" s="53"/>
      <c r="G12" s="27"/>
      <c r="H12" s="53"/>
      <c r="I12" s="41" t="b">
        <f t="shared" si="0"/>
        <v>0</v>
      </c>
      <c r="J12" s="53"/>
      <c r="K12" s="53"/>
      <c r="L12" s="53"/>
      <c r="M12" s="53"/>
      <c r="N12" s="53" t="b">
        <f t="shared" si="1"/>
        <v>0</v>
      </c>
      <c r="O12" s="53"/>
      <c r="P12" s="53" t="b">
        <f t="shared" si="1"/>
        <v>0</v>
      </c>
      <c r="Q12" s="53"/>
      <c r="R12" s="53" t="b">
        <f t="shared" si="2"/>
        <v>0</v>
      </c>
      <c r="S12" s="53" t="b">
        <f t="shared" si="3"/>
        <v>0</v>
      </c>
      <c r="T12" s="53" t="b">
        <f t="shared" si="4"/>
        <v>0</v>
      </c>
      <c r="U12" s="53" t="b">
        <f t="shared" si="50"/>
        <v>0</v>
      </c>
      <c r="V12" s="53" t="b">
        <f t="shared" si="5"/>
        <v>0</v>
      </c>
      <c r="W12" s="53"/>
      <c r="X12" s="53" t="b">
        <f t="shared" ref="X12" si="53">IF(W12="No","NA", IF(W12="Yes",""))</f>
        <v>0</v>
      </c>
      <c r="Y12" s="53" t="b">
        <f t="shared" si="7"/>
        <v>0</v>
      </c>
      <c r="Z12" s="53" t="b">
        <f t="shared" si="8"/>
        <v>0</v>
      </c>
      <c r="AA12" s="53" t="b">
        <f t="shared" si="9"/>
        <v>0</v>
      </c>
      <c r="AB12" s="53" t="b">
        <f t="shared" si="10"/>
        <v>0</v>
      </c>
      <c r="AC12" s="53" t="b">
        <f t="shared" si="11"/>
        <v>0</v>
      </c>
      <c r="AD12" s="53"/>
      <c r="AE12" s="53"/>
      <c r="AF12" s="53"/>
      <c r="AG12" s="53"/>
      <c r="AH12" s="53"/>
      <c r="AI12" s="53"/>
      <c r="AJ12" s="41" t="b">
        <f t="shared" si="12"/>
        <v>0</v>
      </c>
      <c r="AK12" s="53"/>
      <c r="AL12" s="41" t="b">
        <f t="shared" si="13"/>
        <v>0</v>
      </c>
      <c r="AM12" s="53" t="b">
        <f t="shared" si="14"/>
        <v>0</v>
      </c>
      <c r="AN12" s="53" t="b">
        <f t="shared" si="15"/>
        <v>0</v>
      </c>
      <c r="AO12" s="53" t="b">
        <f t="shared" si="16"/>
        <v>0</v>
      </c>
      <c r="AP12" s="53" t="b">
        <f t="shared" si="17"/>
        <v>0</v>
      </c>
      <c r="AQ12" s="41" t="b">
        <f t="shared" si="18"/>
        <v>0</v>
      </c>
      <c r="AR12" s="53"/>
      <c r="AS12" s="53" t="b">
        <f t="shared" si="19"/>
        <v>0</v>
      </c>
      <c r="AT12" s="41" t="b">
        <f t="shared" si="20"/>
        <v>0</v>
      </c>
      <c r="AU12" s="53" t="b">
        <f t="shared" si="21"/>
        <v>0</v>
      </c>
      <c r="AV12" s="53"/>
      <c r="AW12" s="53" t="b">
        <f t="shared" si="22"/>
        <v>0</v>
      </c>
      <c r="AX12" s="53"/>
      <c r="AY12" s="53" t="b">
        <f t="shared" si="23"/>
        <v>0</v>
      </c>
      <c r="AZ12" s="53"/>
      <c r="BA12" s="53"/>
      <c r="BB12" s="53"/>
      <c r="BC12" s="53" t="b">
        <f t="shared" si="24"/>
        <v>0</v>
      </c>
      <c r="BD12" s="41" t="b">
        <f t="shared" si="25"/>
        <v>0</v>
      </c>
      <c r="BE12" s="53" t="b">
        <f t="shared" si="26"/>
        <v>0</v>
      </c>
      <c r="BF12" s="53" t="b">
        <f t="shared" si="27"/>
        <v>0</v>
      </c>
      <c r="BG12" s="53" t="b">
        <f t="shared" si="28"/>
        <v>0</v>
      </c>
      <c r="BH12" s="53" t="b">
        <f t="shared" si="29"/>
        <v>0</v>
      </c>
      <c r="BI12" s="53" t="b">
        <f t="shared" si="30"/>
        <v>0</v>
      </c>
      <c r="BJ12" s="53" t="b">
        <f t="shared" si="31"/>
        <v>0</v>
      </c>
      <c r="BK12" s="53" t="b">
        <f t="shared" si="32"/>
        <v>0</v>
      </c>
      <c r="BL12" s="53" t="b">
        <f t="shared" si="33"/>
        <v>0</v>
      </c>
      <c r="BM12" s="53" t="b">
        <f t="shared" si="34"/>
        <v>0</v>
      </c>
      <c r="BN12" s="41" t="b">
        <f t="shared" si="35"/>
        <v>0</v>
      </c>
      <c r="BO12" s="53" t="b">
        <f t="shared" si="36"/>
        <v>0</v>
      </c>
      <c r="BP12" s="53" t="b">
        <f t="shared" si="37"/>
        <v>0</v>
      </c>
      <c r="BQ12" s="53" t="b">
        <f t="shared" si="38"/>
        <v>0</v>
      </c>
      <c r="BR12" s="53" t="b">
        <f t="shared" si="39"/>
        <v>0</v>
      </c>
      <c r="BS12" s="41" t="b">
        <f t="shared" si="40"/>
        <v>0</v>
      </c>
      <c r="BT12" s="41" t="b">
        <f t="shared" si="41"/>
        <v>0</v>
      </c>
      <c r="BU12" s="41" t="b">
        <f t="shared" si="42"/>
        <v>0</v>
      </c>
      <c r="BV12" s="41" t="b">
        <f t="shared" si="43"/>
        <v>0</v>
      </c>
      <c r="BW12" s="41" t="b">
        <f t="shared" si="44"/>
        <v>0</v>
      </c>
      <c r="BX12" s="41" t="b">
        <f t="shared" si="45"/>
        <v>0</v>
      </c>
      <c r="BY12" s="41" t="b">
        <f t="shared" si="46"/>
        <v>0</v>
      </c>
      <c r="BZ12" s="41" t="b">
        <f t="shared" si="47"/>
        <v>0</v>
      </c>
      <c r="CA12" s="41" t="b">
        <f t="shared" si="48"/>
        <v>0</v>
      </c>
      <c r="CB12" s="42" t="b">
        <f t="shared" si="49"/>
        <v>0</v>
      </c>
    </row>
    <row r="13" spans="1:80" s="31" customFormat="1">
      <c r="A13" s="43" t="s">
        <v>14</v>
      </c>
      <c r="B13" s="53"/>
      <c r="C13" s="53"/>
      <c r="D13" s="53"/>
      <c r="E13" s="53"/>
      <c r="F13" s="53"/>
      <c r="G13" s="27"/>
      <c r="H13" s="53"/>
      <c r="I13" s="41" t="b">
        <f t="shared" si="0"/>
        <v>0</v>
      </c>
      <c r="J13" s="53"/>
      <c r="K13" s="53"/>
      <c r="L13" s="53"/>
      <c r="M13" s="53"/>
      <c r="N13" s="53" t="b">
        <f t="shared" si="1"/>
        <v>0</v>
      </c>
      <c r="O13" s="53"/>
      <c r="P13" s="53" t="b">
        <f t="shared" si="1"/>
        <v>0</v>
      </c>
      <c r="Q13" s="53"/>
      <c r="R13" s="53" t="b">
        <f t="shared" si="2"/>
        <v>0</v>
      </c>
      <c r="S13" s="53" t="b">
        <f t="shared" si="3"/>
        <v>0</v>
      </c>
      <c r="T13" s="53" t="b">
        <f t="shared" si="4"/>
        <v>0</v>
      </c>
      <c r="U13" s="53" t="b">
        <f t="shared" si="50"/>
        <v>0</v>
      </c>
      <c r="V13" s="53" t="b">
        <f t="shared" si="5"/>
        <v>0</v>
      </c>
      <c r="W13" s="53"/>
      <c r="X13" s="53" t="b">
        <f t="shared" ref="X13" si="54">IF(W13="No","NA", IF(W13="Yes",""))</f>
        <v>0</v>
      </c>
      <c r="Y13" s="53" t="b">
        <f t="shared" si="7"/>
        <v>0</v>
      </c>
      <c r="Z13" s="53" t="b">
        <f t="shared" si="8"/>
        <v>0</v>
      </c>
      <c r="AA13" s="53" t="b">
        <f t="shared" si="9"/>
        <v>0</v>
      </c>
      <c r="AB13" s="53" t="b">
        <f t="shared" si="10"/>
        <v>0</v>
      </c>
      <c r="AC13" s="53" t="b">
        <f t="shared" si="11"/>
        <v>0</v>
      </c>
      <c r="AD13" s="53"/>
      <c r="AE13" s="53"/>
      <c r="AF13" s="53"/>
      <c r="AG13" s="53"/>
      <c r="AH13" s="53"/>
      <c r="AI13" s="53"/>
      <c r="AJ13" s="41" t="b">
        <f t="shared" si="12"/>
        <v>0</v>
      </c>
      <c r="AK13" s="53"/>
      <c r="AL13" s="41" t="b">
        <f t="shared" si="13"/>
        <v>0</v>
      </c>
      <c r="AM13" s="53" t="b">
        <f t="shared" si="14"/>
        <v>0</v>
      </c>
      <c r="AN13" s="53" t="b">
        <f t="shared" si="15"/>
        <v>0</v>
      </c>
      <c r="AO13" s="53" t="b">
        <f t="shared" si="16"/>
        <v>0</v>
      </c>
      <c r="AP13" s="53" t="b">
        <f t="shared" si="17"/>
        <v>0</v>
      </c>
      <c r="AQ13" s="41" t="b">
        <f t="shared" si="18"/>
        <v>0</v>
      </c>
      <c r="AR13" s="53"/>
      <c r="AS13" s="53" t="b">
        <f t="shared" si="19"/>
        <v>0</v>
      </c>
      <c r="AT13" s="41" t="b">
        <f t="shared" si="20"/>
        <v>0</v>
      </c>
      <c r="AU13" s="53" t="b">
        <f t="shared" si="21"/>
        <v>0</v>
      </c>
      <c r="AV13" s="53"/>
      <c r="AW13" s="53" t="b">
        <f t="shared" si="22"/>
        <v>0</v>
      </c>
      <c r="AX13" s="53"/>
      <c r="AY13" s="53" t="b">
        <f t="shared" si="23"/>
        <v>0</v>
      </c>
      <c r="AZ13" s="53"/>
      <c r="BA13" s="53"/>
      <c r="BB13" s="53"/>
      <c r="BC13" s="53" t="b">
        <f t="shared" si="24"/>
        <v>0</v>
      </c>
      <c r="BD13" s="41" t="b">
        <f t="shared" si="25"/>
        <v>0</v>
      </c>
      <c r="BE13" s="53" t="b">
        <f t="shared" si="26"/>
        <v>0</v>
      </c>
      <c r="BF13" s="53" t="b">
        <f t="shared" si="27"/>
        <v>0</v>
      </c>
      <c r="BG13" s="53" t="b">
        <f t="shared" si="28"/>
        <v>0</v>
      </c>
      <c r="BH13" s="53" t="b">
        <f t="shared" si="29"/>
        <v>0</v>
      </c>
      <c r="BI13" s="53" t="b">
        <f t="shared" si="30"/>
        <v>0</v>
      </c>
      <c r="BJ13" s="53" t="b">
        <f t="shared" si="31"/>
        <v>0</v>
      </c>
      <c r="BK13" s="53" t="b">
        <f t="shared" si="32"/>
        <v>0</v>
      </c>
      <c r="BL13" s="53" t="b">
        <f t="shared" si="33"/>
        <v>0</v>
      </c>
      <c r="BM13" s="53" t="b">
        <f t="shared" si="34"/>
        <v>0</v>
      </c>
      <c r="BN13" s="41" t="b">
        <f t="shared" si="35"/>
        <v>0</v>
      </c>
      <c r="BO13" s="53" t="b">
        <f t="shared" si="36"/>
        <v>0</v>
      </c>
      <c r="BP13" s="53" t="b">
        <f t="shared" si="37"/>
        <v>0</v>
      </c>
      <c r="BQ13" s="53" t="b">
        <f t="shared" si="38"/>
        <v>0</v>
      </c>
      <c r="BR13" s="53" t="b">
        <f t="shared" si="39"/>
        <v>0</v>
      </c>
      <c r="BS13" s="41" t="b">
        <f t="shared" si="40"/>
        <v>0</v>
      </c>
      <c r="BT13" s="41" t="b">
        <f t="shared" si="41"/>
        <v>0</v>
      </c>
      <c r="BU13" s="41" t="b">
        <f t="shared" si="42"/>
        <v>0</v>
      </c>
      <c r="BV13" s="41" t="b">
        <f t="shared" si="43"/>
        <v>0</v>
      </c>
      <c r="BW13" s="41" t="b">
        <f t="shared" si="44"/>
        <v>0</v>
      </c>
      <c r="BX13" s="41" t="b">
        <f t="shared" si="45"/>
        <v>0</v>
      </c>
      <c r="BY13" s="41" t="b">
        <f t="shared" si="46"/>
        <v>0</v>
      </c>
      <c r="BZ13" s="41" t="b">
        <f t="shared" si="47"/>
        <v>0</v>
      </c>
      <c r="CA13" s="41" t="b">
        <f t="shared" si="48"/>
        <v>0</v>
      </c>
      <c r="CB13" s="42" t="b">
        <f t="shared" si="49"/>
        <v>0</v>
      </c>
    </row>
    <row r="14" spans="1:80" s="31" customFormat="1">
      <c r="A14" s="43" t="s">
        <v>15</v>
      </c>
      <c r="B14" s="53"/>
      <c r="C14" s="53"/>
      <c r="D14" s="53"/>
      <c r="E14" s="53"/>
      <c r="F14" s="53"/>
      <c r="G14" s="27"/>
      <c r="H14" s="53"/>
      <c r="I14" s="41" t="b">
        <f t="shared" si="0"/>
        <v>0</v>
      </c>
      <c r="J14" s="53"/>
      <c r="K14" s="53"/>
      <c r="L14" s="53"/>
      <c r="M14" s="53"/>
      <c r="N14" s="53" t="b">
        <f t="shared" si="1"/>
        <v>0</v>
      </c>
      <c r="O14" s="53"/>
      <c r="P14" s="53" t="b">
        <f t="shared" si="1"/>
        <v>0</v>
      </c>
      <c r="Q14" s="53"/>
      <c r="R14" s="53" t="b">
        <f t="shared" si="2"/>
        <v>0</v>
      </c>
      <c r="S14" s="53" t="b">
        <f t="shared" si="3"/>
        <v>0</v>
      </c>
      <c r="T14" s="53" t="b">
        <f t="shared" si="4"/>
        <v>0</v>
      </c>
      <c r="U14" s="53" t="b">
        <f t="shared" si="50"/>
        <v>0</v>
      </c>
      <c r="V14" s="53" t="b">
        <f t="shared" si="5"/>
        <v>0</v>
      </c>
      <c r="W14" s="53"/>
      <c r="X14" s="53" t="b">
        <f t="shared" ref="X14" si="55">IF(W14="No","NA", IF(W14="Yes",""))</f>
        <v>0</v>
      </c>
      <c r="Y14" s="53" t="b">
        <f t="shared" si="7"/>
        <v>0</v>
      </c>
      <c r="Z14" s="53" t="b">
        <f t="shared" si="8"/>
        <v>0</v>
      </c>
      <c r="AA14" s="53" t="b">
        <f t="shared" si="9"/>
        <v>0</v>
      </c>
      <c r="AB14" s="53" t="b">
        <f t="shared" si="10"/>
        <v>0</v>
      </c>
      <c r="AC14" s="53" t="b">
        <f t="shared" si="11"/>
        <v>0</v>
      </c>
      <c r="AD14" s="53"/>
      <c r="AE14" s="53"/>
      <c r="AF14" s="53"/>
      <c r="AG14" s="53"/>
      <c r="AH14" s="53"/>
      <c r="AI14" s="53"/>
      <c r="AJ14" s="41" t="b">
        <f t="shared" si="12"/>
        <v>0</v>
      </c>
      <c r="AK14" s="53"/>
      <c r="AL14" s="41" t="b">
        <f t="shared" si="13"/>
        <v>0</v>
      </c>
      <c r="AM14" s="53" t="b">
        <f t="shared" si="14"/>
        <v>0</v>
      </c>
      <c r="AN14" s="53" t="b">
        <f t="shared" si="15"/>
        <v>0</v>
      </c>
      <c r="AO14" s="53" t="b">
        <f t="shared" si="16"/>
        <v>0</v>
      </c>
      <c r="AP14" s="53" t="b">
        <f t="shared" si="17"/>
        <v>0</v>
      </c>
      <c r="AQ14" s="41" t="b">
        <f t="shared" si="18"/>
        <v>0</v>
      </c>
      <c r="AR14" s="53"/>
      <c r="AS14" s="53" t="b">
        <f t="shared" si="19"/>
        <v>0</v>
      </c>
      <c r="AT14" s="41" t="b">
        <f t="shared" si="20"/>
        <v>0</v>
      </c>
      <c r="AU14" s="53" t="b">
        <f t="shared" si="21"/>
        <v>0</v>
      </c>
      <c r="AV14" s="53"/>
      <c r="AW14" s="53" t="b">
        <f t="shared" si="22"/>
        <v>0</v>
      </c>
      <c r="AX14" s="53"/>
      <c r="AY14" s="53" t="b">
        <f t="shared" si="23"/>
        <v>0</v>
      </c>
      <c r="AZ14" s="53"/>
      <c r="BA14" s="53"/>
      <c r="BB14" s="53"/>
      <c r="BC14" s="53" t="b">
        <f t="shared" si="24"/>
        <v>0</v>
      </c>
      <c r="BD14" s="41" t="b">
        <f t="shared" si="25"/>
        <v>0</v>
      </c>
      <c r="BE14" s="53" t="b">
        <f t="shared" si="26"/>
        <v>0</v>
      </c>
      <c r="BF14" s="53" t="b">
        <f t="shared" si="27"/>
        <v>0</v>
      </c>
      <c r="BG14" s="53" t="b">
        <f t="shared" si="28"/>
        <v>0</v>
      </c>
      <c r="BH14" s="53" t="b">
        <f t="shared" si="29"/>
        <v>0</v>
      </c>
      <c r="BI14" s="53" t="b">
        <f t="shared" si="30"/>
        <v>0</v>
      </c>
      <c r="BJ14" s="53" t="b">
        <f t="shared" si="31"/>
        <v>0</v>
      </c>
      <c r="BK14" s="53" t="b">
        <f t="shared" si="32"/>
        <v>0</v>
      </c>
      <c r="BL14" s="53" t="b">
        <f t="shared" si="33"/>
        <v>0</v>
      </c>
      <c r="BM14" s="53" t="b">
        <f t="shared" si="34"/>
        <v>0</v>
      </c>
      <c r="BN14" s="41" t="b">
        <f t="shared" si="35"/>
        <v>0</v>
      </c>
      <c r="BO14" s="53" t="b">
        <f t="shared" si="36"/>
        <v>0</v>
      </c>
      <c r="BP14" s="53" t="b">
        <f t="shared" si="37"/>
        <v>0</v>
      </c>
      <c r="BQ14" s="53" t="b">
        <f t="shared" si="38"/>
        <v>0</v>
      </c>
      <c r="BR14" s="53" t="b">
        <f t="shared" si="39"/>
        <v>0</v>
      </c>
      <c r="BS14" s="41" t="b">
        <f t="shared" si="40"/>
        <v>0</v>
      </c>
      <c r="BT14" s="41" t="b">
        <f t="shared" si="41"/>
        <v>0</v>
      </c>
      <c r="BU14" s="41" t="b">
        <f t="shared" si="42"/>
        <v>0</v>
      </c>
      <c r="BV14" s="41" t="b">
        <f t="shared" si="43"/>
        <v>0</v>
      </c>
      <c r="BW14" s="41" t="b">
        <f t="shared" si="44"/>
        <v>0</v>
      </c>
      <c r="BX14" s="41" t="b">
        <f t="shared" si="45"/>
        <v>0</v>
      </c>
      <c r="BY14" s="41" t="b">
        <f t="shared" si="46"/>
        <v>0</v>
      </c>
      <c r="BZ14" s="41" t="b">
        <f t="shared" si="47"/>
        <v>0</v>
      </c>
      <c r="CA14" s="41" t="b">
        <f t="shared" si="48"/>
        <v>0</v>
      </c>
      <c r="CB14" s="42" t="b">
        <f t="shared" si="49"/>
        <v>0</v>
      </c>
    </row>
    <row r="15" spans="1:80" s="31" customFormat="1">
      <c r="A15" s="43" t="s">
        <v>16</v>
      </c>
      <c r="B15" s="53"/>
      <c r="C15" s="53"/>
      <c r="D15" s="53"/>
      <c r="E15" s="53"/>
      <c r="F15" s="53"/>
      <c r="G15" s="27"/>
      <c r="H15" s="53"/>
      <c r="I15" s="41" t="b">
        <f t="shared" si="0"/>
        <v>0</v>
      </c>
      <c r="J15" s="53"/>
      <c r="K15" s="53"/>
      <c r="L15" s="53"/>
      <c r="M15" s="53"/>
      <c r="N15" s="53" t="b">
        <f t="shared" si="1"/>
        <v>0</v>
      </c>
      <c r="O15" s="53"/>
      <c r="P15" s="53" t="b">
        <f t="shared" si="1"/>
        <v>0</v>
      </c>
      <c r="Q15" s="53"/>
      <c r="R15" s="53" t="b">
        <f t="shared" si="2"/>
        <v>0</v>
      </c>
      <c r="S15" s="53" t="b">
        <f t="shared" si="3"/>
        <v>0</v>
      </c>
      <c r="T15" s="53" t="b">
        <f t="shared" si="4"/>
        <v>0</v>
      </c>
      <c r="U15" s="53" t="b">
        <f t="shared" si="50"/>
        <v>0</v>
      </c>
      <c r="V15" s="53" t="b">
        <f t="shared" si="5"/>
        <v>0</v>
      </c>
      <c r="W15" s="53"/>
      <c r="X15" s="53" t="b">
        <f t="shared" ref="X15" si="56">IF(W15="No","NA", IF(W15="Yes",""))</f>
        <v>0</v>
      </c>
      <c r="Y15" s="53" t="b">
        <f t="shared" si="7"/>
        <v>0</v>
      </c>
      <c r="Z15" s="53" t="b">
        <f t="shared" si="8"/>
        <v>0</v>
      </c>
      <c r="AA15" s="53" t="b">
        <f t="shared" si="9"/>
        <v>0</v>
      </c>
      <c r="AB15" s="53" t="b">
        <f t="shared" si="10"/>
        <v>0</v>
      </c>
      <c r="AC15" s="53" t="b">
        <f t="shared" si="11"/>
        <v>0</v>
      </c>
      <c r="AD15" s="53"/>
      <c r="AE15" s="53"/>
      <c r="AF15" s="53"/>
      <c r="AG15" s="53"/>
      <c r="AH15" s="53"/>
      <c r="AI15" s="53"/>
      <c r="AJ15" s="41" t="b">
        <f t="shared" si="12"/>
        <v>0</v>
      </c>
      <c r="AK15" s="53"/>
      <c r="AL15" s="41" t="b">
        <f t="shared" si="13"/>
        <v>0</v>
      </c>
      <c r="AM15" s="53" t="b">
        <f t="shared" si="14"/>
        <v>0</v>
      </c>
      <c r="AN15" s="53" t="b">
        <f t="shared" si="15"/>
        <v>0</v>
      </c>
      <c r="AO15" s="53" t="b">
        <f t="shared" si="16"/>
        <v>0</v>
      </c>
      <c r="AP15" s="53" t="b">
        <f t="shared" si="17"/>
        <v>0</v>
      </c>
      <c r="AQ15" s="41" t="b">
        <f t="shared" si="18"/>
        <v>0</v>
      </c>
      <c r="AR15" s="53"/>
      <c r="AS15" s="53" t="b">
        <f t="shared" si="19"/>
        <v>0</v>
      </c>
      <c r="AT15" s="41" t="b">
        <f t="shared" si="20"/>
        <v>0</v>
      </c>
      <c r="AU15" s="53" t="b">
        <f t="shared" si="21"/>
        <v>0</v>
      </c>
      <c r="AV15" s="53"/>
      <c r="AW15" s="53" t="b">
        <f t="shared" si="22"/>
        <v>0</v>
      </c>
      <c r="AX15" s="53"/>
      <c r="AY15" s="53" t="b">
        <f t="shared" si="23"/>
        <v>0</v>
      </c>
      <c r="AZ15" s="53"/>
      <c r="BA15" s="53"/>
      <c r="BB15" s="53"/>
      <c r="BC15" s="53" t="b">
        <f t="shared" si="24"/>
        <v>0</v>
      </c>
      <c r="BD15" s="41" t="b">
        <f t="shared" si="25"/>
        <v>0</v>
      </c>
      <c r="BE15" s="53" t="b">
        <f t="shared" si="26"/>
        <v>0</v>
      </c>
      <c r="BF15" s="53" t="b">
        <f t="shared" si="27"/>
        <v>0</v>
      </c>
      <c r="BG15" s="53" t="b">
        <f t="shared" si="28"/>
        <v>0</v>
      </c>
      <c r="BH15" s="53" t="b">
        <f t="shared" si="29"/>
        <v>0</v>
      </c>
      <c r="BI15" s="53" t="b">
        <f t="shared" si="30"/>
        <v>0</v>
      </c>
      <c r="BJ15" s="53" t="b">
        <f t="shared" si="31"/>
        <v>0</v>
      </c>
      <c r="BK15" s="53" t="b">
        <f t="shared" si="32"/>
        <v>0</v>
      </c>
      <c r="BL15" s="53" t="b">
        <f t="shared" si="33"/>
        <v>0</v>
      </c>
      <c r="BM15" s="53" t="b">
        <f t="shared" si="34"/>
        <v>0</v>
      </c>
      <c r="BN15" s="41" t="b">
        <f t="shared" si="35"/>
        <v>0</v>
      </c>
      <c r="BO15" s="53" t="b">
        <f t="shared" si="36"/>
        <v>0</v>
      </c>
      <c r="BP15" s="53" t="b">
        <f t="shared" si="37"/>
        <v>0</v>
      </c>
      <c r="BQ15" s="53" t="b">
        <f t="shared" si="38"/>
        <v>0</v>
      </c>
      <c r="BR15" s="53" t="b">
        <f t="shared" si="39"/>
        <v>0</v>
      </c>
      <c r="BS15" s="41" t="b">
        <f t="shared" si="40"/>
        <v>0</v>
      </c>
      <c r="BT15" s="41" t="b">
        <f t="shared" si="41"/>
        <v>0</v>
      </c>
      <c r="BU15" s="41" t="b">
        <f t="shared" si="42"/>
        <v>0</v>
      </c>
      <c r="BV15" s="41" t="b">
        <f t="shared" si="43"/>
        <v>0</v>
      </c>
      <c r="BW15" s="41" t="b">
        <f t="shared" si="44"/>
        <v>0</v>
      </c>
      <c r="BX15" s="41" t="b">
        <f t="shared" si="45"/>
        <v>0</v>
      </c>
      <c r="BY15" s="41" t="b">
        <f t="shared" si="46"/>
        <v>0</v>
      </c>
      <c r="BZ15" s="41" t="b">
        <f t="shared" si="47"/>
        <v>0</v>
      </c>
      <c r="CA15" s="41" t="b">
        <f t="shared" si="48"/>
        <v>0</v>
      </c>
      <c r="CB15" s="42" t="b">
        <f t="shared" si="49"/>
        <v>0</v>
      </c>
    </row>
    <row r="16" spans="1:80" s="31" customFormat="1">
      <c r="A16" s="43" t="s">
        <v>17</v>
      </c>
      <c r="B16" s="53"/>
      <c r="C16" s="53"/>
      <c r="D16" s="53"/>
      <c r="E16" s="53"/>
      <c r="F16" s="53"/>
      <c r="G16" s="27"/>
      <c r="H16" s="53"/>
      <c r="I16" s="41" t="b">
        <f t="shared" si="0"/>
        <v>0</v>
      </c>
      <c r="J16" s="53"/>
      <c r="K16" s="53"/>
      <c r="L16" s="53"/>
      <c r="M16" s="53"/>
      <c r="N16" s="53" t="b">
        <f t="shared" si="1"/>
        <v>0</v>
      </c>
      <c r="O16" s="53"/>
      <c r="P16" s="53" t="b">
        <f t="shared" si="1"/>
        <v>0</v>
      </c>
      <c r="Q16" s="53"/>
      <c r="R16" s="53" t="b">
        <f t="shared" si="2"/>
        <v>0</v>
      </c>
      <c r="S16" s="53" t="b">
        <f t="shared" si="3"/>
        <v>0</v>
      </c>
      <c r="T16" s="53" t="b">
        <f t="shared" si="4"/>
        <v>0</v>
      </c>
      <c r="U16" s="53" t="b">
        <f t="shared" si="50"/>
        <v>0</v>
      </c>
      <c r="V16" s="53" t="b">
        <f t="shared" si="5"/>
        <v>0</v>
      </c>
      <c r="W16" s="53"/>
      <c r="X16" s="53" t="b">
        <f t="shared" ref="X16" si="57">IF(W16="No","NA", IF(W16="Yes",""))</f>
        <v>0</v>
      </c>
      <c r="Y16" s="53" t="b">
        <f t="shared" si="7"/>
        <v>0</v>
      </c>
      <c r="Z16" s="53" t="b">
        <f t="shared" si="8"/>
        <v>0</v>
      </c>
      <c r="AA16" s="53" t="b">
        <f t="shared" si="9"/>
        <v>0</v>
      </c>
      <c r="AB16" s="53" t="b">
        <f t="shared" si="10"/>
        <v>0</v>
      </c>
      <c r="AC16" s="53" t="b">
        <f t="shared" si="11"/>
        <v>0</v>
      </c>
      <c r="AD16" s="53"/>
      <c r="AE16" s="53"/>
      <c r="AF16" s="53"/>
      <c r="AG16" s="53"/>
      <c r="AH16" s="53"/>
      <c r="AI16" s="53"/>
      <c r="AJ16" s="41" t="b">
        <f t="shared" si="12"/>
        <v>0</v>
      </c>
      <c r="AK16" s="53"/>
      <c r="AL16" s="41" t="b">
        <f t="shared" si="13"/>
        <v>0</v>
      </c>
      <c r="AM16" s="53" t="b">
        <f t="shared" si="14"/>
        <v>0</v>
      </c>
      <c r="AN16" s="53" t="b">
        <f t="shared" si="15"/>
        <v>0</v>
      </c>
      <c r="AO16" s="53" t="b">
        <f t="shared" si="16"/>
        <v>0</v>
      </c>
      <c r="AP16" s="53" t="b">
        <f t="shared" si="17"/>
        <v>0</v>
      </c>
      <c r="AQ16" s="41" t="b">
        <f t="shared" si="18"/>
        <v>0</v>
      </c>
      <c r="AR16" s="53"/>
      <c r="AS16" s="53" t="b">
        <f t="shared" si="19"/>
        <v>0</v>
      </c>
      <c r="AT16" s="41" t="b">
        <f t="shared" si="20"/>
        <v>0</v>
      </c>
      <c r="AU16" s="53" t="b">
        <f t="shared" si="21"/>
        <v>0</v>
      </c>
      <c r="AV16" s="53"/>
      <c r="AW16" s="53" t="b">
        <f t="shared" si="22"/>
        <v>0</v>
      </c>
      <c r="AX16" s="53"/>
      <c r="AY16" s="53" t="b">
        <f t="shared" si="23"/>
        <v>0</v>
      </c>
      <c r="AZ16" s="53"/>
      <c r="BA16" s="53"/>
      <c r="BB16" s="53"/>
      <c r="BC16" s="53" t="b">
        <f t="shared" si="24"/>
        <v>0</v>
      </c>
      <c r="BD16" s="41" t="b">
        <f t="shared" si="25"/>
        <v>0</v>
      </c>
      <c r="BE16" s="53" t="b">
        <f t="shared" si="26"/>
        <v>0</v>
      </c>
      <c r="BF16" s="53" t="b">
        <f t="shared" si="27"/>
        <v>0</v>
      </c>
      <c r="BG16" s="53" t="b">
        <f t="shared" si="28"/>
        <v>0</v>
      </c>
      <c r="BH16" s="53" t="b">
        <f t="shared" si="29"/>
        <v>0</v>
      </c>
      <c r="BI16" s="53" t="b">
        <f t="shared" si="30"/>
        <v>0</v>
      </c>
      <c r="BJ16" s="53" t="b">
        <f t="shared" si="31"/>
        <v>0</v>
      </c>
      <c r="BK16" s="53" t="b">
        <f t="shared" si="32"/>
        <v>0</v>
      </c>
      <c r="BL16" s="53" t="b">
        <f t="shared" si="33"/>
        <v>0</v>
      </c>
      <c r="BM16" s="53" t="b">
        <f t="shared" si="34"/>
        <v>0</v>
      </c>
      <c r="BN16" s="41" t="b">
        <f t="shared" si="35"/>
        <v>0</v>
      </c>
      <c r="BO16" s="53" t="b">
        <f t="shared" si="36"/>
        <v>0</v>
      </c>
      <c r="BP16" s="53" t="b">
        <f t="shared" si="37"/>
        <v>0</v>
      </c>
      <c r="BQ16" s="53" t="b">
        <f t="shared" si="38"/>
        <v>0</v>
      </c>
      <c r="BR16" s="53" t="b">
        <f t="shared" si="39"/>
        <v>0</v>
      </c>
      <c r="BS16" s="41" t="b">
        <f t="shared" si="40"/>
        <v>0</v>
      </c>
      <c r="BT16" s="41" t="b">
        <f t="shared" si="41"/>
        <v>0</v>
      </c>
      <c r="BU16" s="41" t="b">
        <f t="shared" si="42"/>
        <v>0</v>
      </c>
      <c r="BV16" s="41" t="b">
        <f t="shared" si="43"/>
        <v>0</v>
      </c>
      <c r="BW16" s="41" t="b">
        <f t="shared" si="44"/>
        <v>0</v>
      </c>
      <c r="BX16" s="41" t="b">
        <f t="shared" si="45"/>
        <v>0</v>
      </c>
      <c r="BY16" s="41" t="b">
        <f t="shared" si="46"/>
        <v>0</v>
      </c>
      <c r="BZ16" s="41" t="b">
        <f t="shared" si="47"/>
        <v>0</v>
      </c>
      <c r="CA16" s="41" t="b">
        <f t="shared" si="48"/>
        <v>0</v>
      </c>
      <c r="CB16" s="42" t="b">
        <f t="shared" si="49"/>
        <v>0</v>
      </c>
    </row>
    <row r="17" spans="1:80" s="45" customFormat="1" ht="45" customHeight="1" thickBot="1">
      <c r="A17" s="44" t="s">
        <v>284</v>
      </c>
      <c r="B17" s="38"/>
      <c r="C17" s="38"/>
      <c r="D17" s="38"/>
      <c r="E17" s="38"/>
      <c r="F17" s="38"/>
      <c r="G17" s="37"/>
      <c r="H17" s="38"/>
      <c r="I17" s="38" t="b">
        <f t="shared" si="0"/>
        <v>0</v>
      </c>
      <c r="J17" s="38"/>
      <c r="K17" s="38"/>
      <c r="L17" s="38"/>
      <c r="M17" s="38"/>
      <c r="N17" s="38" t="b">
        <f t="shared" si="1"/>
        <v>0</v>
      </c>
      <c r="O17" s="38"/>
      <c r="P17" s="38" t="b">
        <f t="shared" si="1"/>
        <v>0</v>
      </c>
      <c r="Q17" s="38"/>
      <c r="R17" s="38" t="b">
        <f t="shared" si="2"/>
        <v>0</v>
      </c>
      <c r="S17" s="38" t="b">
        <f t="shared" si="3"/>
        <v>0</v>
      </c>
      <c r="T17" s="38" t="b">
        <f t="shared" si="4"/>
        <v>0</v>
      </c>
      <c r="U17" s="38" t="b">
        <f t="shared" si="50"/>
        <v>0</v>
      </c>
      <c r="V17" s="38" t="b">
        <f t="shared" si="5"/>
        <v>0</v>
      </c>
      <c r="W17" s="38"/>
      <c r="X17" s="38" t="b">
        <f t="shared" ref="X17" si="58">IF(W17="No","NA", IF(W17="Yes",""))</f>
        <v>0</v>
      </c>
      <c r="Y17" s="38" t="b">
        <f t="shared" si="7"/>
        <v>0</v>
      </c>
      <c r="Z17" s="38" t="b">
        <f t="shared" si="8"/>
        <v>0</v>
      </c>
      <c r="AA17" s="38" t="b">
        <f t="shared" si="9"/>
        <v>0</v>
      </c>
      <c r="AB17" s="38" t="b">
        <f t="shared" si="10"/>
        <v>0</v>
      </c>
      <c r="AC17" s="38" t="b">
        <f t="shared" si="11"/>
        <v>0</v>
      </c>
      <c r="AD17" s="38"/>
      <c r="AE17" s="38"/>
      <c r="AF17" s="38"/>
      <c r="AG17" s="38"/>
      <c r="AH17" s="38"/>
      <c r="AI17" s="38"/>
      <c r="AJ17" s="61" t="b">
        <f t="shared" si="12"/>
        <v>0</v>
      </c>
      <c r="AK17" s="38"/>
      <c r="AL17" s="61" t="b">
        <f t="shared" si="13"/>
        <v>0</v>
      </c>
      <c r="AM17" s="38" t="b">
        <f t="shared" si="14"/>
        <v>0</v>
      </c>
      <c r="AN17" s="38" t="b">
        <f t="shared" si="15"/>
        <v>0</v>
      </c>
      <c r="AO17" s="38" t="b">
        <f t="shared" si="16"/>
        <v>0</v>
      </c>
      <c r="AP17" s="38" t="b">
        <f t="shared" si="17"/>
        <v>0</v>
      </c>
      <c r="AQ17" s="61" t="b">
        <f t="shared" si="18"/>
        <v>0</v>
      </c>
      <c r="AR17" s="38"/>
      <c r="AS17" s="38" t="b">
        <f t="shared" si="19"/>
        <v>0</v>
      </c>
      <c r="AT17" s="61" t="b">
        <f t="shared" si="20"/>
        <v>0</v>
      </c>
      <c r="AU17" s="38" t="b">
        <f t="shared" si="21"/>
        <v>0</v>
      </c>
      <c r="AV17" s="38"/>
      <c r="AW17" s="38" t="b">
        <f t="shared" si="22"/>
        <v>0</v>
      </c>
      <c r="AX17" s="38"/>
      <c r="AY17" s="38" t="b">
        <f t="shared" si="23"/>
        <v>0</v>
      </c>
      <c r="AZ17" s="38"/>
      <c r="BA17" s="38"/>
      <c r="BB17" s="38"/>
      <c r="BC17" s="38" t="b">
        <f>IF(BB17="No","NA", IF(BB17="Yes",""))</f>
        <v>0</v>
      </c>
      <c r="BD17" s="38" t="b">
        <f t="shared" si="25"/>
        <v>0</v>
      </c>
      <c r="BE17" s="38" t="b">
        <f t="shared" si="26"/>
        <v>0</v>
      </c>
      <c r="BF17" s="38" t="b">
        <f t="shared" si="27"/>
        <v>0</v>
      </c>
      <c r="BG17" s="38" t="b">
        <f t="shared" si="28"/>
        <v>0</v>
      </c>
      <c r="BH17" s="38" t="b">
        <f t="shared" si="29"/>
        <v>0</v>
      </c>
      <c r="BI17" s="38" t="b">
        <f t="shared" si="30"/>
        <v>0</v>
      </c>
      <c r="BJ17" s="38" t="b">
        <f t="shared" si="31"/>
        <v>0</v>
      </c>
      <c r="BK17" s="38" t="b">
        <f t="shared" si="32"/>
        <v>0</v>
      </c>
      <c r="BL17" s="38" t="b">
        <f t="shared" si="33"/>
        <v>0</v>
      </c>
      <c r="BM17" s="38" t="b">
        <f t="shared" si="34"/>
        <v>0</v>
      </c>
      <c r="BN17" s="61" t="b">
        <f t="shared" si="35"/>
        <v>0</v>
      </c>
      <c r="BO17" s="38" t="b">
        <f t="shared" si="36"/>
        <v>0</v>
      </c>
      <c r="BP17" s="38" t="b">
        <f t="shared" si="37"/>
        <v>0</v>
      </c>
      <c r="BQ17" s="38" t="b">
        <f t="shared" si="38"/>
        <v>0</v>
      </c>
      <c r="BR17" s="38" t="b">
        <f t="shared" si="39"/>
        <v>0</v>
      </c>
      <c r="BS17" s="61" t="b">
        <f t="shared" si="40"/>
        <v>0</v>
      </c>
      <c r="BT17" s="61" t="b">
        <f t="shared" si="41"/>
        <v>0</v>
      </c>
      <c r="BU17" s="61" t="b">
        <f t="shared" si="42"/>
        <v>0</v>
      </c>
      <c r="BV17" s="61" t="b">
        <f t="shared" si="43"/>
        <v>0</v>
      </c>
      <c r="BW17" s="61" t="b">
        <f t="shared" si="44"/>
        <v>0</v>
      </c>
      <c r="BX17" s="61" t="b">
        <f t="shared" si="45"/>
        <v>0</v>
      </c>
      <c r="BY17" s="61" t="b">
        <f t="shared" si="46"/>
        <v>0</v>
      </c>
      <c r="BZ17" s="61" t="b">
        <f t="shared" si="47"/>
        <v>0</v>
      </c>
      <c r="CA17" s="61" t="b">
        <f t="shared" si="48"/>
        <v>0</v>
      </c>
      <c r="CB17" s="62" t="b">
        <f t="shared" si="49"/>
        <v>0</v>
      </c>
    </row>
    <row r="18" spans="1:80" s="31" customFormat="1">
      <c r="A18" s="46"/>
    </row>
    <row r="19" spans="1:80" s="48" customFormat="1">
      <c r="A19" s="47" t="s">
        <v>110</v>
      </c>
      <c r="H19" s="48">
        <f>COUNTIF(H8:H17,"Yes")</f>
        <v>0</v>
      </c>
      <c r="I19" s="48">
        <f>COUNTIF(I8:I17,"Yes")</f>
        <v>0</v>
      </c>
      <c r="K19" s="48">
        <f t="shared" ref="K19:Q19" si="59">COUNTIF(K8:K17,"Yes")</f>
        <v>0</v>
      </c>
      <c r="L19" s="48">
        <f t="shared" si="59"/>
        <v>0</v>
      </c>
      <c r="M19" s="48">
        <f t="shared" si="59"/>
        <v>0</v>
      </c>
      <c r="N19" s="48">
        <f t="shared" si="59"/>
        <v>0</v>
      </c>
      <c r="O19" s="48">
        <f t="shared" si="59"/>
        <v>0</v>
      </c>
      <c r="P19" s="48">
        <f t="shared" si="59"/>
        <v>0</v>
      </c>
      <c r="Q19" s="48">
        <f t="shared" si="59"/>
        <v>0</v>
      </c>
      <c r="S19" s="48">
        <f t="shared" ref="S19:AA19" si="60">COUNTIF(S8:S17,"Yes")</f>
        <v>0</v>
      </c>
      <c r="T19" s="48">
        <f t="shared" si="60"/>
        <v>0</v>
      </c>
      <c r="U19" s="48">
        <f t="shared" si="60"/>
        <v>0</v>
      </c>
      <c r="V19" s="48">
        <f t="shared" si="60"/>
        <v>0</v>
      </c>
      <c r="W19" s="48">
        <f t="shared" si="60"/>
        <v>0</v>
      </c>
      <c r="X19" s="48">
        <f t="shared" si="60"/>
        <v>0</v>
      </c>
      <c r="Y19" s="48">
        <f t="shared" si="60"/>
        <v>0</v>
      </c>
      <c r="Z19" s="48">
        <f t="shared" si="60"/>
        <v>0</v>
      </c>
      <c r="AA19" s="48">
        <f t="shared" si="60"/>
        <v>0</v>
      </c>
      <c r="AB19" s="48">
        <f t="shared" ref="AB19" si="61">COUNTIF(AB8:AB17,"Yes")</f>
        <v>0</v>
      </c>
      <c r="AC19" s="48">
        <f t="shared" ref="AC19:BE19" si="62">COUNTIF(AC8:AC17,"Yes")</f>
        <v>0</v>
      </c>
      <c r="AD19" s="48">
        <f t="shared" si="62"/>
        <v>0</v>
      </c>
      <c r="AE19" s="48">
        <f t="shared" si="62"/>
        <v>0</v>
      </c>
      <c r="AF19" s="48">
        <f t="shared" si="62"/>
        <v>0</v>
      </c>
      <c r="AG19" s="48">
        <f t="shared" si="62"/>
        <v>0</v>
      </c>
      <c r="AH19" s="48">
        <f t="shared" si="62"/>
        <v>0</v>
      </c>
      <c r="AI19" s="48">
        <f t="shared" si="62"/>
        <v>0</v>
      </c>
      <c r="AJ19" s="48">
        <f t="shared" si="62"/>
        <v>0</v>
      </c>
      <c r="AK19" s="48">
        <f t="shared" si="62"/>
        <v>0</v>
      </c>
      <c r="AL19" s="48">
        <f t="shared" si="62"/>
        <v>0</v>
      </c>
      <c r="AM19" s="48">
        <f t="shared" si="62"/>
        <v>0</v>
      </c>
      <c r="AN19" s="48">
        <f t="shared" si="62"/>
        <v>0</v>
      </c>
      <c r="AO19" s="48">
        <f t="shared" si="62"/>
        <v>0</v>
      </c>
      <c r="AP19" s="48">
        <f t="shared" si="62"/>
        <v>0</v>
      </c>
      <c r="AQ19" s="48">
        <f t="shared" si="62"/>
        <v>0</v>
      </c>
      <c r="AR19" s="48">
        <f t="shared" si="62"/>
        <v>0</v>
      </c>
      <c r="AS19" s="48">
        <f t="shared" si="62"/>
        <v>0</v>
      </c>
      <c r="AT19" s="48">
        <f t="shared" si="62"/>
        <v>0</v>
      </c>
      <c r="AU19" s="48">
        <f t="shared" si="62"/>
        <v>0</v>
      </c>
      <c r="AV19" s="48">
        <f t="shared" si="62"/>
        <v>0</v>
      </c>
      <c r="AW19" s="48">
        <f t="shared" si="62"/>
        <v>0</v>
      </c>
      <c r="AX19" s="48">
        <f t="shared" si="62"/>
        <v>0</v>
      </c>
      <c r="AY19" s="48">
        <f t="shared" si="62"/>
        <v>0</v>
      </c>
      <c r="AZ19" s="48">
        <f t="shared" si="62"/>
        <v>0</v>
      </c>
      <c r="BA19" s="48">
        <f t="shared" si="62"/>
        <v>0</v>
      </c>
      <c r="BB19" s="48">
        <f t="shared" si="62"/>
        <v>0</v>
      </c>
      <c r="BC19" s="48">
        <f t="shared" si="62"/>
        <v>0</v>
      </c>
      <c r="BD19" s="48">
        <f t="shared" si="62"/>
        <v>0</v>
      </c>
      <c r="BE19" s="48">
        <f t="shared" si="62"/>
        <v>0</v>
      </c>
      <c r="BF19" s="48">
        <f>COUNTIF(BF8:BF17,"07:00 - 21:59")</f>
        <v>0</v>
      </c>
      <c r="BG19" s="48">
        <f>COUNTIF(BG8:BG17,"Planned")</f>
        <v>0</v>
      </c>
      <c r="BH19" s="48">
        <f t="shared" ref="BH19:CB19" si="63">COUNTIF(BH8:BH17,"Yes")</f>
        <v>0</v>
      </c>
      <c r="BI19" s="48">
        <f t="shared" si="63"/>
        <v>0</v>
      </c>
      <c r="BJ19" s="48">
        <f t="shared" si="63"/>
        <v>0</v>
      </c>
      <c r="BK19" s="48">
        <f t="shared" si="63"/>
        <v>0</v>
      </c>
      <c r="BL19" s="48">
        <f t="shared" si="63"/>
        <v>0</v>
      </c>
      <c r="BM19" s="48">
        <f t="shared" si="63"/>
        <v>0</v>
      </c>
      <c r="BN19" s="48">
        <f t="shared" si="63"/>
        <v>0</v>
      </c>
      <c r="BO19" s="48">
        <f t="shared" si="63"/>
        <v>0</v>
      </c>
      <c r="BP19" s="48">
        <f t="shared" si="63"/>
        <v>0</v>
      </c>
      <c r="BQ19" s="48">
        <f t="shared" si="63"/>
        <v>0</v>
      </c>
      <c r="BR19" s="48">
        <f t="shared" si="63"/>
        <v>0</v>
      </c>
      <c r="BS19" s="48">
        <f t="shared" si="63"/>
        <v>0</v>
      </c>
      <c r="BT19" s="48">
        <f t="shared" si="63"/>
        <v>0</v>
      </c>
      <c r="BU19" s="48">
        <f t="shared" si="63"/>
        <v>0</v>
      </c>
      <c r="BV19" s="48">
        <f t="shared" si="63"/>
        <v>0</v>
      </c>
      <c r="BW19" s="48">
        <f t="shared" si="63"/>
        <v>0</v>
      </c>
      <c r="BX19" s="48">
        <f t="shared" si="63"/>
        <v>0</v>
      </c>
      <c r="BY19" s="48">
        <f t="shared" si="63"/>
        <v>0</v>
      </c>
      <c r="BZ19" s="48">
        <f t="shared" si="63"/>
        <v>0</v>
      </c>
      <c r="CA19" s="48">
        <f t="shared" si="63"/>
        <v>0</v>
      </c>
      <c r="CB19" s="48">
        <f t="shared" si="63"/>
        <v>0</v>
      </c>
    </row>
    <row r="20" spans="1:80" s="50" customFormat="1">
      <c r="A20" s="49" t="s">
        <v>278</v>
      </c>
      <c r="H20" s="50" t="str">
        <f>IF(ISERROR(H19/H23),"%",H19/H23*100)</f>
        <v>%</v>
      </c>
      <c r="I20" s="50" t="str">
        <f>IF(ISERROR(I19/I23),"%",I19/I23*100)</f>
        <v>%</v>
      </c>
      <c r="K20" s="50" t="str">
        <f t="shared" ref="K20:Q20" si="64">IF(ISERROR(K19/K23),"%",K19/K23*100)</f>
        <v>%</v>
      </c>
      <c r="L20" s="50" t="str">
        <f t="shared" si="64"/>
        <v>%</v>
      </c>
      <c r="M20" s="50" t="str">
        <f t="shared" si="64"/>
        <v>%</v>
      </c>
      <c r="N20" s="50" t="str">
        <f t="shared" si="64"/>
        <v>%</v>
      </c>
      <c r="O20" s="50" t="str">
        <f t="shared" si="64"/>
        <v>%</v>
      </c>
      <c r="P20" s="50" t="str">
        <f t="shared" si="64"/>
        <v>%</v>
      </c>
      <c r="Q20" s="50" t="str">
        <f t="shared" si="64"/>
        <v>%</v>
      </c>
      <c r="S20" s="50" t="str">
        <f t="shared" ref="S20:AA20" si="65">IF(ISERROR(S19/S23),"%",S19/S23*100)</f>
        <v>%</v>
      </c>
      <c r="T20" s="50" t="str">
        <f t="shared" si="65"/>
        <v>%</v>
      </c>
      <c r="U20" s="50" t="str">
        <f t="shared" si="65"/>
        <v>%</v>
      </c>
      <c r="V20" s="50" t="str">
        <f t="shared" si="65"/>
        <v>%</v>
      </c>
      <c r="W20" s="50" t="str">
        <f t="shared" si="65"/>
        <v>%</v>
      </c>
      <c r="X20" s="50" t="str">
        <f t="shared" si="65"/>
        <v>%</v>
      </c>
      <c r="Y20" s="50" t="str">
        <f t="shared" si="65"/>
        <v>%</v>
      </c>
      <c r="Z20" s="50" t="str">
        <f t="shared" si="65"/>
        <v>%</v>
      </c>
      <c r="AA20" s="50" t="str">
        <f t="shared" si="65"/>
        <v>%</v>
      </c>
      <c r="AB20" s="50" t="str">
        <f t="shared" ref="AB20" si="66">IF(ISERROR(AB19/AB23),"%",AB19/AB23*100)</f>
        <v>%</v>
      </c>
      <c r="AC20" s="50" t="str">
        <f t="shared" ref="AC20:BH20" si="67">IF(ISERROR(AC19/AC23),"%",AC19/AC23*100)</f>
        <v>%</v>
      </c>
      <c r="AD20" s="50" t="str">
        <f t="shared" si="67"/>
        <v>%</v>
      </c>
      <c r="AE20" s="50" t="str">
        <f t="shared" si="67"/>
        <v>%</v>
      </c>
      <c r="AF20" s="50" t="str">
        <f t="shared" si="67"/>
        <v>%</v>
      </c>
      <c r="AG20" s="50" t="str">
        <f t="shared" si="67"/>
        <v>%</v>
      </c>
      <c r="AH20" s="50" t="str">
        <f t="shared" si="67"/>
        <v>%</v>
      </c>
      <c r="AI20" s="50" t="str">
        <f t="shared" si="67"/>
        <v>%</v>
      </c>
      <c r="AJ20" s="50" t="str">
        <f t="shared" si="67"/>
        <v>%</v>
      </c>
      <c r="AK20" s="50" t="str">
        <f t="shared" si="67"/>
        <v>%</v>
      </c>
      <c r="AL20" s="50" t="str">
        <f t="shared" si="67"/>
        <v>%</v>
      </c>
      <c r="AM20" s="50" t="str">
        <f t="shared" si="67"/>
        <v>%</v>
      </c>
      <c r="AN20" s="50" t="str">
        <f t="shared" si="67"/>
        <v>%</v>
      </c>
      <c r="AO20" s="50" t="str">
        <f t="shared" si="67"/>
        <v>%</v>
      </c>
      <c r="AP20" s="50" t="str">
        <f t="shared" si="67"/>
        <v>%</v>
      </c>
      <c r="AQ20" s="50" t="str">
        <f t="shared" si="67"/>
        <v>%</v>
      </c>
      <c r="AR20" s="50" t="str">
        <f t="shared" si="67"/>
        <v>%</v>
      </c>
      <c r="AS20" s="50" t="str">
        <f t="shared" si="67"/>
        <v>%</v>
      </c>
      <c r="AT20" s="50" t="str">
        <f t="shared" si="67"/>
        <v>%</v>
      </c>
      <c r="AU20" s="50" t="str">
        <f t="shared" si="67"/>
        <v>%</v>
      </c>
      <c r="AV20" s="50" t="str">
        <f t="shared" si="67"/>
        <v>%</v>
      </c>
      <c r="AW20" s="50" t="str">
        <f t="shared" si="67"/>
        <v>%</v>
      </c>
      <c r="AX20" s="50" t="str">
        <f t="shared" si="67"/>
        <v>%</v>
      </c>
      <c r="AY20" s="50" t="str">
        <f t="shared" si="67"/>
        <v>%</v>
      </c>
      <c r="AZ20" s="50" t="str">
        <f t="shared" si="67"/>
        <v>%</v>
      </c>
      <c r="BA20" s="50" t="str">
        <f t="shared" si="67"/>
        <v>%</v>
      </c>
      <c r="BB20" s="50" t="str">
        <f t="shared" si="67"/>
        <v>%</v>
      </c>
      <c r="BC20" s="50" t="str">
        <f t="shared" si="67"/>
        <v>%</v>
      </c>
      <c r="BD20" s="50" t="str">
        <f t="shared" si="67"/>
        <v>%</v>
      </c>
      <c r="BE20" s="50" t="str">
        <f t="shared" si="67"/>
        <v>%</v>
      </c>
      <c r="BF20" s="50" t="str">
        <f t="shared" si="67"/>
        <v>%</v>
      </c>
      <c r="BG20" s="50" t="str">
        <f t="shared" si="67"/>
        <v>%</v>
      </c>
      <c r="BH20" s="50" t="str">
        <f t="shared" si="67"/>
        <v>%</v>
      </c>
      <c r="BI20" s="50" t="str">
        <f t="shared" ref="BI20:CB20" si="68">IF(ISERROR(BI19/BI23),"%",BI19/BI23*100)</f>
        <v>%</v>
      </c>
      <c r="BJ20" s="50" t="str">
        <f t="shared" si="68"/>
        <v>%</v>
      </c>
      <c r="BK20" s="50" t="str">
        <f t="shared" si="68"/>
        <v>%</v>
      </c>
      <c r="BL20" s="50" t="str">
        <f t="shared" si="68"/>
        <v>%</v>
      </c>
      <c r="BM20" s="50" t="str">
        <f t="shared" si="68"/>
        <v>%</v>
      </c>
      <c r="BN20" s="50" t="str">
        <f t="shared" si="68"/>
        <v>%</v>
      </c>
      <c r="BO20" s="50" t="str">
        <f t="shared" si="68"/>
        <v>%</v>
      </c>
      <c r="BP20" s="50" t="str">
        <f t="shared" si="68"/>
        <v>%</v>
      </c>
      <c r="BQ20" s="50" t="str">
        <f t="shared" si="68"/>
        <v>%</v>
      </c>
      <c r="BR20" s="50" t="str">
        <f t="shared" si="68"/>
        <v>%</v>
      </c>
      <c r="BS20" s="50" t="str">
        <f t="shared" si="68"/>
        <v>%</v>
      </c>
      <c r="BT20" s="50" t="str">
        <f t="shared" si="68"/>
        <v>%</v>
      </c>
      <c r="BU20" s="50" t="str">
        <f t="shared" si="68"/>
        <v>%</v>
      </c>
      <c r="BV20" s="50" t="str">
        <f t="shared" si="68"/>
        <v>%</v>
      </c>
      <c r="BW20" s="50" t="str">
        <f t="shared" si="68"/>
        <v>%</v>
      </c>
      <c r="BX20" s="50" t="str">
        <f t="shared" si="68"/>
        <v>%</v>
      </c>
      <c r="BY20" s="50" t="str">
        <f t="shared" si="68"/>
        <v>%</v>
      </c>
      <c r="BZ20" s="50" t="str">
        <f t="shared" si="68"/>
        <v>%</v>
      </c>
      <c r="CA20" s="50" t="str">
        <f t="shared" si="68"/>
        <v>%</v>
      </c>
      <c r="CB20" s="50" t="str">
        <f t="shared" si="68"/>
        <v>%</v>
      </c>
    </row>
    <row r="21" spans="1:80" s="52" customFormat="1">
      <c r="A21" s="51" t="s">
        <v>111</v>
      </c>
      <c r="H21" s="52">
        <f>COUNTIF(H8:H17, "no")</f>
        <v>0</v>
      </c>
      <c r="I21" s="52">
        <f>COUNTIF(I8:I17, "no")</f>
        <v>0</v>
      </c>
      <c r="K21" s="52">
        <f t="shared" ref="K21:Q21" si="69">COUNTIF(K8:K17, "no")</f>
        <v>0</v>
      </c>
      <c r="L21" s="52">
        <f t="shared" si="69"/>
        <v>0</v>
      </c>
      <c r="M21" s="52">
        <f t="shared" si="69"/>
        <v>0</v>
      </c>
      <c r="N21" s="52">
        <f t="shared" si="69"/>
        <v>0</v>
      </c>
      <c r="O21" s="52">
        <f t="shared" si="69"/>
        <v>0</v>
      </c>
      <c r="P21" s="52">
        <f t="shared" si="69"/>
        <v>0</v>
      </c>
      <c r="Q21" s="52">
        <f t="shared" si="69"/>
        <v>0</v>
      </c>
      <c r="S21" s="52">
        <f t="shared" ref="S21:AA21" si="70">COUNTIF(S8:S17, "no")</f>
        <v>0</v>
      </c>
      <c r="T21" s="52">
        <f t="shared" si="70"/>
        <v>0</v>
      </c>
      <c r="U21" s="52">
        <f t="shared" si="70"/>
        <v>0</v>
      </c>
      <c r="V21" s="52">
        <f t="shared" si="70"/>
        <v>0</v>
      </c>
      <c r="W21" s="52">
        <f t="shared" si="70"/>
        <v>0</v>
      </c>
      <c r="X21" s="52">
        <f t="shared" si="70"/>
        <v>0</v>
      </c>
      <c r="Y21" s="52">
        <f t="shared" si="70"/>
        <v>0</v>
      </c>
      <c r="Z21" s="52">
        <f t="shared" si="70"/>
        <v>0</v>
      </c>
      <c r="AA21" s="52">
        <f t="shared" si="70"/>
        <v>0</v>
      </c>
      <c r="AB21" s="52">
        <f t="shared" ref="AB21" si="71">COUNTIF(AB8:AB17, "no")</f>
        <v>0</v>
      </c>
      <c r="AC21" s="52">
        <f t="shared" ref="AC21:BE21" si="72">COUNTIF(AC8:AC17, "no")</f>
        <v>0</v>
      </c>
      <c r="AD21" s="52">
        <f t="shared" si="72"/>
        <v>0</v>
      </c>
      <c r="AE21" s="52">
        <f t="shared" si="72"/>
        <v>0</v>
      </c>
      <c r="AF21" s="52">
        <f t="shared" si="72"/>
        <v>0</v>
      </c>
      <c r="AG21" s="52">
        <f t="shared" si="72"/>
        <v>0</v>
      </c>
      <c r="AH21" s="52">
        <f t="shared" si="72"/>
        <v>0</v>
      </c>
      <c r="AI21" s="52">
        <f t="shared" si="72"/>
        <v>0</v>
      </c>
      <c r="AJ21" s="52">
        <f t="shared" si="72"/>
        <v>0</v>
      </c>
      <c r="AK21" s="52">
        <f t="shared" si="72"/>
        <v>0</v>
      </c>
      <c r="AL21" s="52">
        <f t="shared" si="72"/>
        <v>0</v>
      </c>
      <c r="AM21" s="52">
        <f t="shared" si="72"/>
        <v>0</v>
      </c>
      <c r="AN21" s="52">
        <f t="shared" si="72"/>
        <v>0</v>
      </c>
      <c r="AO21" s="52">
        <f t="shared" si="72"/>
        <v>0</v>
      </c>
      <c r="AP21" s="52">
        <f t="shared" si="72"/>
        <v>0</v>
      </c>
      <c r="AQ21" s="52">
        <f t="shared" si="72"/>
        <v>0</v>
      </c>
      <c r="AR21" s="52">
        <f t="shared" si="72"/>
        <v>0</v>
      </c>
      <c r="AS21" s="52">
        <f t="shared" si="72"/>
        <v>0</v>
      </c>
      <c r="AT21" s="52">
        <f t="shared" si="72"/>
        <v>0</v>
      </c>
      <c r="AU21" s="52">
        <f t="shared" si="72"/>
        <v>0</v>
      </c>
      <c r="AV21" s="52">
        <f t="shared" si="72"/>
        <v>0</v>
      </c>
      <c r="AW21" s="52">
        <f t="shared" si="72"/>
        <v>0</v>
      </c>
      <c r="AX21" s="52">
        <f t="shared" si="72"/>
        <v>0</v>
      </c>
      <c r="AY21" s="52">
        <f t="shared" si="72"/>
        <v>0</v>
      </c>
      <c r="AZ21" s="52">
        <f t="shared" si="72"/>
        <v>0</v>
      </c>
      <c r="BA21" s="52">
        <f t="shared" si="72"/>
        <v>0</v>
      </c>
      <c r="BB21" s="52">
        <f t="shared" si="72"/>
        <v>0</v>
      </c>
      <c r="BC21" s="52">
        <f t="shared" si="72"/>
        <v>0</v>
      </c>
      <c r="BD21" s="52">
        <f t="shared" si="72"/>
        <v>0</v>
      </c>
      <c r="BE21" s="52">
        <f t="shared" si="72"/>
        <v>0</v>
      </c>
      <c r="BF21" s="52">
        <f>COUNTIF(BF8:BF17, "22:00 - 06:59")</f>
        <v>0</v>
      </c>
      <c r="BG21" s="52">
        <f>COUNTIF(BG8:BG17, "Unplanned")</f>
        <v>0</v>
      </c>
      <c r="BH21" s="52">
        <f t="shared" ref="BH21:CB21" si="73">COUNTIF(BH8:BH17, "no")</f>
        <v>0</v>
      </c>
      <c r="BI21" s="52">
        <f t="shared" si="73"/>
        <v>0</v>
      </c>
      <c r="BJ21" s="52">
        <f t="shared" si="73"/>
        <v>0</v>
      </c>
      <c r="BK21" s="52">
        <f t="shared" si="73"/>
        <v>0</v>
      </c>
      <c r="BL21" s="52">
        <f t="shared" si="73"/>
        <v>0</v>
      </c>
      <c r="BM21" s="52">
        <f t="shared" si="73"/>
        <v>0</v>
      </c>
      <c r="BN21" s="52">
        <f t="shared" si="73"/>
        <v>0</v>
      </c>
      <c r="BO21" s="52">
        <f t="shared" si="73"/>
        <v>0</v>
      </c>
      <c r="BP21" s="52">
        <f t="shared" si="73"/>
        <v>0</v>
      </c>
      <c r="BQ21" s="52">
        <f t="shared" si="73"/>
        <v>0</v>
      </c>
      <c r="BR21" s="52">
        <f t="shared" si="73"/>
        <v>0</v>
      </c>
      <c r="BS21" s="52">
        <f t="shared" si="73"/>
        <v>0</v>
      </c>
      <c r="BT21" s="52">
        <f t="shared" si="73"/>
        <v>0</v>
      </c>
      <c r="BU21" s="52">
        <f t="shared" si="73"/>
        <v>0</v>
      </c>
      <c r="BV21" s="52">
        <f t="shared" si="73"/>
        <v>0</v>
      </c>
      <c r="BW21" s="52">
        <f t="shared" si="73"/>
        <v>0</v>
      </c>
      <c r="BX21" s="52">
        <f t="shared" si="73"/>
        <v>0</v>
      </c>
      <c r="BY21" s="52">
        <f t="shared" si="73"/>
        <v>0</v>
      </c>
      <c r="BZ21" s="52">
        <f t="shared" si="73"/>
        <v>0</v>
      </c>
      <c r="CA21" s="52">
        <f t="shared" si="73"/>
        <v>0</v>
      </c>
      <c r="CB21" s="52">
        <f t="shared" si="73"/>
        <v>0</v>
      </c>
    </row>
    <row r="22" spans="1:80" s="50" customFormat="1">
      <c r="A22" s="49" t="s">
        <v>112</v>
      </c>
      <c r="H22" s="50" t="str">
        <f>IF(ISERROR(H21/H23),"%",H21/H23*100)</f>
        <v>%</v>
      </c>
      <c r="I22" s="50" t="str">
        <f>IF(ISERROR(I21/I23),"%",I21/I23*100)</f>
        <v>%</v>
      </c>
      <c r="K22" s="50" t="str">
        <f t="shared" ref="K22:Q22" si="74">IF(ISERROR(K21/K23),"%",K21/K23*100)</f>
        <v>%</v>
      </c>
      <c r="L22" s="50" t="str">
        <f t="shared" si="74"/>
        <v>%</v>
      </c>
      <c r="M22" s="50" t="str">
        <f t="shared" si="74"/>
        <v>%</v>
      </c>
      <c r="N22" s="50" t="str">
        <f t="shared" si="74"/>
        <v>%</v>
      </c>
      <c r="O22" s="50" t="str">
        <f t="shared" si="74"/>
        <v>%</v>
      </c>
      <c r="P22" s="50" t="str">
        <f t="shared" si="74"/>
        <v>%</v>
      </c>
      <c r="Q22" s="50" t="str">
        <f t="shared" si="74"/>
        <v>%</v>
      </c>
      <c r="S22" s="50" t="str">
        <f t="shared" ref="S22:AA22" si="75">IF(ISERROR(S21/S23),"%",S21/S23*100)</f>
        <v>%</v>
      </c>
      <c r="T22" s="50" t="str">
        <f t="shared" si="75"/>
        <v>%</v>
      </c>
      <c r="U22" s="50" t="str">
        <f t="shared" si="75"/>
        <v>%</v>
      </c>
      <c r="V22" s="50" t="str">
        <f t="shared" si="75"/>
        <v>%</v>
      </c>
      <c r="W22" s="50" t="str">
        <f t="shared" si="75"/>
        <v>%</v>
      </c>
      <c r="X22" s="50" t="str">
        <f t="shared" si="75"/>
        <v>%</v>
      </c>
      <c r="Y22" s="50" t="str">
        <f t="shared" si="75"/>
        <v>%</v>
      </c>
      <c r="Z22" s="50" t="str">
        <f t="shared" si="75"/>
        <v>%</v>
      </c>
      <c r="AA22" s="50" t="str">
        <f t="shared" si="75"/>
        <v>%</v>
      </c>
      <c r="AB22" s="50" t="str">
        <f t="shared" ref="AB22" si="76">IF(ISERROR(AB21/AB23),"%",AB21/AB23*100)</f>
        <v>%</v>
      </c>
      <c r="AC22" s="50" t="str">
        <f t="shared" ref="AC22:BH22" si="77">IF(ISERROR(AC21/AC23),"%",AC21/AC23*100)</f>
        <v>%</v>
      </c>
      <c r="AD22" s="50" t="str">
        <f t="shared" si="77"/>
        <v>%</v>
      </c>
      <c r="AE22" s="50" t="str">
        <f t="shared" si="77"/>
        <v>%</v>
      </c>
      <c r="AF22" s="50" t="str">
        <f t="shared" si="77"/>
        <v>%</v>
      </c>
      <c r="AG22" s="50" t="str">
        <f t="shared" si="77"/>
        <v>%</v>
      </c>
      <c r="AH22" s="50" t="str">
        <f t="shared" si="77"/>
        <v>%</v>
      </c>
      <c r="AI22" s="50" t="str">
        <f t="shared" si="77"/>
        <v>%</v>
      </c>
      <c r="AJ22" s="50" t="str">
        <f t="shared" si="77"/>
        <v>%</v>
      </c>
      <c r="AK22" s="50" t="str">
        <f t="shared" si="77"/>
        <v>%</v>
      </c>
      <c r="AL22" s="50" t="str">
        <f t="shared" si="77"/>
        <v>%</v>
      </c>
      <c r="AM22" s="50" t="str">
        <f t="shared" si="77"/>
        <v>%</v>
      </c>
      <c r="AN22" s="50" t="str">
        <f t="shared" si="77"/>
        <v>%</v>
      </c>
      <c r="AO22" s="50" t="str">
        <f t="shared" si="77"/>
        <v>%</v>
      </c>
      <c r="AP22" s="50" t="str">
        <f t="shared" si="77"/>
        <v>%</v>
      </c>
      <c r="AQ22" s="50" t="str">
        <f t="shared" si="77"/>
        <v>%</v>
      </c>
      <c r="AR22" s="50" t="str">
        <f t="shared" si="77"/>
        <v>%</v>
      </c>
      <c r="AS22" s="50" t="str">
        <f t="shared" si="77"/>
        <v>%</v>
      </c>
      <c r="AT22" s="50" t="str">
        <f t="shared" si="77"/>
        <v>%</v>
      </c>
      <c r="AU22" s="50" t="str">
        <f t="shared" si="77"/>
        <v>%</v>
      </c>
      <c r="AV22" s="50" t="str">
        <f t="shared" si="77"/>
        <v>%</v>
      </c>
      <c r="AW22" s="50" t="str">
        <f t="shared" si="77"/>
        <v>%</v>
      </c>
      <c r="AX22" s="50" t="str">
        <f t="shared" si="77"/>
        <v>%</v>
      </c>
      <c r="AY22" s="50" t="str">
        <f t="shared" si="77"/>
        <v>%</v>
      </c>
      <c r="AZ22" s="50" t="str">
        <f t="shared" si="77"/>
        <v>%</v>
      </c>
      <c r="BA22" s="50" t="str">
        <f t="shared" si="77"/>
        <v>%</v>
      </c>
      <c r="BB22" s="50" t="str">
        <f t="shared" si="77"/>
        <v>%</v>
      </c>
      <c r="BC22" s="50" t="str">
        <f t="shared" si="77"/>
        <v>%</v>
      </c>
      <c r="BD22" s="50" t="str">
        <f t="shared" si="77"/>
        <v>%</v>
      </c>
      <c r="BE22" s="50" t="str">
        <f t="shared" si="77"/>
        <v>%</v>
      </c>
      <c r="BF22" s="50" t="str">
        <f t="shared" si="77"/>
        <v>%</v>
      </c>
      <c r="BG22" s="50" t="str">
        <f t="shared" si="77"/>
        <v>%</v>
      </c>
      <c r="BH22" s="50" t="str">
        <f t="shared" si="77"/>
        <v>%</v>
      </c>
      <c r="BI22" s="50" t="str">
        <f t="shared" ref="BI22:CB22" si="78">IF(ISERROR(BI21/BI23),"%",BI21/BI23*100)</f>
        <v>%</v>
      </c>
      <c r="BJ22" s="50" t="str">
        <f t="shared" si="78"/>
        <v>%</v>
      </c>
      <c r="BK22" s="50" t="str">
        <f t="shared" si="78"/>
        <v>%</v>
      </c>
      <c r="BL22" s="50" t="str">
        <f t="shared" si="78"/>
        <v>%</v>
      </c>
      <c r="BM22" s="50" t="str">
        <f t="shared" si="78"/>
        <v>%</v>
      </c>
      <c r="BN22" s="50" t="str">
        <f t="shared" si="78"/>
        <v>%</v>
      </c>
      <c r="BO22" s="50" t="str">
        <f t="shared" si="78"/>
        <v>%</v>
      </c>
      <c r="BP22" s="50" t="str">
        <f t="shared" si="78"/>
        <v>%</v>
      </c>
      <c r="BQ22" s="50" t="str">
        <f t="shared" si="78"/>
        <v>%</v>
      </c>
      <c r="BR22" s="50" t="str">
        <f t="shared" si="78"/>
        <v>%</v>
      </c>
      <c r="BS22" s="50" t="str">
        <f t="shared" si="78"/>
        <v>%</v>
      </c>
      <c r="BT22" s="50" t="str">
        <f t="shared" si="78"/>
        <v>%</v>
      </c>
      <c r="BU22" s="50" t="str">
        <f t="shared" si="78"/>
        <v>%</v>
      </c>
      <c r="BV22" s="50" t="str">
        <f t="shared" si="78"/>
        <v>%</v>
      </c>
      <c r="BW22" s="50" t="str">
        <f t="shared" si="78"/>
        <v>%</v>
      </c>
      <c r="BX22" s="50" t="str">
        <f t="shared" si="78"/>
        <v>%</v>
      </c>
      <c r="BY22" s="50" t="str">
        <f t="shared" si="78"/>
        <v>%</v>
      </c>
      <c r="BZ22" s="50" t="str">
        <f t="shared" si="78"/>
        <v>%</v>
      </c>
      <c r="CA22" s="50" t="str">
        <f t="shared" si="78"/>
        <v>%</v>
      </c>
      <c r="CB22" s="50" t="str">
        <f t="shared" si="78"/>
        <v>%</v>
      </c>
    </row>
    <row r="23" spans="1:80" s="52" customFormat="1">
      <c r="A23" s="51" t="s">
        <v>115</v>
      </c>
      <c r="H23" s="52">
        <f>SUM(H19+H21)</f>
        <v>0</v>
      </c>
      <c r="I23" s="52">
        <f>SUM(I19+I21)</f>
        <v>0</v>
      </c>
      <c r="K23" s="52">
        <f t="shared" ref="K23:Q23" si="79">SUM(K19+K21)</f>
        <v>0</v>
      </c>
      <c r="L23" s="52">
        <f t="shared" si="79"/>
        <v>0</v>
      </c>
      <c r="M23" s="52">
        <f t="shared" si="79"/>
        <v>0</v>
      </c>
      <c r="N23" s="52">
        <f t="shared" si="79"/>
        <v>0</v>
      </c>
      <c r="O23" s="52">
        <f t="shared" si="79"/>
        <v>0</v>
      </c>
      <c r="P23" s="52">
        <f t="shared" si="79"/>
        <v>0</v>
      </c>
      <c r="Q23" s="52">
        <f t="shared" si="79"/>
        <v>0</v>
      </c>
      <c r="S23" s="52">
        <f t="shared" ref="S23:AA23" si="80">SUM(S19+S21)</f>
        <v>0</v>
      </c>
      <c r="T23" s="52">
        <f t="shared" si="80"/>
        <v>0</v>
      </c>
      <c r="U23" s="52">
        <f t="shared" si="80"/>
        <v>0</v>
      </c>
      <c r="V23" s="52">
        <f t="shared" si="80"/>
        <v>0</v>
      </c>
      <c r="W23" s="52">
        <f t="shared" si="80"/>
        <v>0</v>
      </c>
      <c r="X23" s="52">
        <f t="shared" si="80"/>
        <v>0</v>
      </c>
      <c r="Y23" s="52">
        <f t="shared" si="80"/>
        <v>0</v>
      </c>
      <c r="Z23" s="52">
        <f t="shared" si="80"/>
        <v>0</v>
      </c>
      <c r="AA23" s="52">
        <f t="shared" si="80"/>
        <v>0</v>
      </c>
      <c r="AB23" s="52">
        <f t="shared" ref="AB23" si="81">SUM(AB19+AB21)</f>
        <v>0</v>
      </c>
      <c r="AC23" s="52">
        <f t="shared" ref="AC23:BH23" si="82">SUM(AC19+AC21)</f>
        <v>0</v>
      </c>
      <c r="AD23" s="52">
        <f t="shared" si="82"/>
        <v>0</v>
      </c>
      <c r="AE23" s="52">
        <f t="shared" si="82"/>
        <v>0</v>
      </c>
      <c r="AF23" s="52">
        <f t="shared" si="82"/>
        <v>0</v>
      </c>
      <c r="AG23" s="52">
        <f t="shared" si="82"/>
        <v>0</v>
      </c>
      <c r="AH23" s="52">
        <f t="shared" si="82"/>
        <v>0</v>
      </c>
      <c r="AI23" s="52">
        <f t="shared" si="82"/>
        <v>0</v>
      </c>
      <c r="AJ23" s="52">
        <f t="shared" si="82"/>
        <v>0</v>
      </c>
      <c r="AK23" s="52">
        <f t="shared" si="82"/>
        <v>0</v>
      </c>
      <c r="AL23" s="52">
        <f t="shared" si="82"/>
        <v>0</v>
      </c>
      <c r="AM23" s="52">
        <f t="shared" si="82"/>
        <v>0</v>
      </c>
      <c r="AN23" s="52">
        <f t="shared" si="82"/>
        <v>0</v>
      </c>
      <c r="AO23" s="52">
        <f t="shared" si="82"/>
        <v>0</v>
      </c>
      <c r="AP23" s="52">
        <f t="shared" si="82"/>
        <v>0</v>
      </c>
      <c r="AQ23" s="52">
        <f t="shared" si="82"/>
        <v>0</v>
      </c>
      <c r="AR23" s="52">
        <f t="shared" si="82"/>
        <v>0</v>
      </c>
      <c r="AS23" s="52">
        <f t="shared" si="82"/>
        <v>0</v>
      </c>
      <c r="AT23" s="52">
        <f t="shared" si="82"/>
        <v>0</v>
      </c>
      <c r="AU23" s="52">
        <f t="shared" si="82"/>
        <v>0</v>
      </c>
      <c r="AV23" s="52">
        <f t="shared" si="82"/>
        <v>0</v>
      </c>
      <c r="AW23" s="52">
        <f t="shared" si="82"/>
        <v>0</v>
      </c>
      <c r="AX23" s="52">
        <f t="shared" si="82"/>
        <v>0</v>
      </c>
      <c r="AY23" s="52">
        <f t="shared" si="82"/>
        <v>0</v>
      </c>
      <c r="AZ23" s="52">
        <f t="shared" si="82"/>
        <v>0</v>
      </c>
      <c r="BA23" s="52">
        <f t="shared" si="82"/>
        <v>0</v>
      </c>
      <c r="BB23" s="52">
        <f t="shared" si="82"/>
        <v>0</v>
      </c>
      <c r="BC23" s="52">
        <f t="shared" si="82"/>
        <v>0</v>
      </c>
      <c r="BD23" s="52">
        <f t="shared" si="82"/>
        <v>0</v>
      </c>
      <c r="BE23" s="52">
        <f t="shared" si="82"/>
        <v>0</v>
      </c>
      <c r="BF23" s="52">
        <f t="shared" si="82"/>
        <v>0</v>
      </c>
      <c r="BG23" s="52">
        <f t="shared" si="82"/>
        <v>0</v>
      </c>
      <c r="BH23" s="52">
        <f t="shared" si="82"/>
        <v>0</v>
      </c>
      <c r="BI23" s="52">
        <f t="shared" ref="BI23:CB23" si="83">SUM(BI19+BI21)</f>
        <v>0</v>
      </c>
      <c r="BJ23" s="52">
        <f t="shared" si="83"/>
        <v>0</v>
      </c>
      <c r="BK23" s="52">
        <f t="shared" si="83"/>
        <v>0</v>
      </c>
      <c r="BL23" s="52">
        <f t="shared" si="83"/>
        <v>0</v>
      </c>
      <c r="BM23" s="52">
        <f t="shared" si="83"/>
        <v>0</v>
      </c>
      <c r="BN23" s="52">
        <f t="shared" si="83"/>
        <v>0</v>
      </c>
      <c r="BO23" s="52">
        <f t="shared" si="83"/>
        <v>0</v>
      </c>
      <c r="BP23" s="52">
        <f t="shared" si="83"/>
        <v>0</v>
      </c>
      <c r="BQ23" s="52">
        <f t="shared" si="83"/>
        <v>0</v>
      </c>
      <c r="BR23" s="52">
        <f t="shared" si="83"/>
        <v>0</v>
      </c>
      <c r="BS23" s="52">
        <f t="shared" si="83"/>
        <v>0</v>
      </c>
      <c r="BT23" s="52">
        <f t="shared" si="83"/>
        <v>0</v>
      </c>
      <c r="BU23" s="52">
        <f t="shared" si="83"/>
        <v>0</v>
      </c>
      <c r="BV23" s="52">
        <f t="shared" si="83"/>
        <v>0</v>
      </c>
      <c r="BW23" s="52">
        <f t="shared" si="83"/>
        <v>0</v>
      </c>
      <c r="BX23" s="52">
        <f t="shared" si="83"/>
        <v>0</v>
      </c>
      <c r="BY23" s="52">
        <f t="shared" si="83"/>
        <v>0</v>
      </c>
      <c r="BZ23" s="52">
        <f t="shared" si="83"/>
        <v>0</v>
      </c>
      <c r="CA23" s="52">
        <f t="shared" si="83"/>
        <v>0</v>
      </c>
      <c r="CB23" s="52">
        <f t="shared" si="83"/>
        <v>0</v>
      </c>
    </row>
    <row r="24" spans="1:80" s="50" customFormat="1">
      <c r="A24" s="49" t="s">
        <v>279</v>
      </c>
      <c r="H24" s="50">
        <f>H28+H29</f>
        <v>10</v>
      </c>
      <c r="I24" s="50">
        <f>I28+I29</f>
        <v>10</v>
      </c>
      <c r="K24" s="50">
        <f t="shared" ref="K24:Q24" si="84">K28+K29</f>
        <v>10</v>
      </c>
      <c r="L24" s="50">
        <f t="shared" si="84"/>
        <v>10</v>
      </c>
      <c r="M24" s="50">
        <f t="shared" si="84"/>
        <v>10</v>
      </c>
      <c r="N24" s="50">
        <f t="shared" si="84"/>
        <v>10</v>
      </c>
      <c r="O24" s="50">
        <f t="shared" si="84"/>
        <v>10</v>
      </c>
      <c r="P24" s="50">
        <f t="shared" si="84"/>
        <v>10</v>
      </c>
      <c r="Q24" s="50">
        <f t="shared" si="84"/>
        <v>10</v>
      </c>
      <c r="S24" s="50">
        <f t="shared" ref="S24:AA24" si="85">S28+S29</f>
        <v>10</v>
      </c>
      <c r="T24" s="50">
        <f t="shared" si="85"/>
        <v>10</v>
      </c>
      <c r="U24" s="50">
        <f t="shared" si="85"/>
        <v>10</v>
      </c>
      <c r="V24" s="50">
        <f t="shared" si="85"/>
        <v>10</v>
      </c>
      <c r="W24" s="50">
        <f t="shared" si="85"/>
        <v>10</v>
      </c>
      <c r="X24" s="50">
        <f t="shared" si="85"/>
        <v>10</v>
      </c>
      <c r="Y24" s="50">
        <f t="shared" si="85"/>
        <v>10</v>
      </c>
      <c r="Z24" s="50">
        <f t="shared" si="85"/>
        <v>10</v>
      </c>
      <c r="AA24" s="50">
        <f t="shared" si="85"/>
        <v>10</v>
      </c>
      <c r="AB24" s="50">
        <f t="shared" ref="AB24" si="86">COUNTIF(AB8:AB17,"")</f>
        <v>0</v>
      </c>
      <c r="AC24" s="50">
        <f t="shared" ref="AC24:BH24" si="87">AC28+AC29</f>
        <v>10</v>
      </c>
      <c r="AD24" s="50">
        <f t="shared" si="87"/>
        <v>10</v>
      </c>
      <c r="AE24" s="50">
        <f t="shared" si="87"/>
        <v>10</v>
      </c>
      <c r="AF24" s="50">
        <f t="shared" si="87"/>
        <v>10</v>
      </c>
      <c r="AG24" s="50">
        <f t="shared" si="87"/>
        <v>10</v>
      </c>
      <c r="AH24" s="50">
        <f t="shared" si="87"/>
        <v>10</v>
      </c>
      <c r="AI24" s="50">
        <f t="shared" si="87"/>
        <v>10</v>
      </c>
      <c r="AJ24" s="50">
        <f t="shared" si="87"/>
        <v>10</v>
      </c>
      <c r="AK24" s="50">
        <f t="shared" si="87"/>
        <v>10</v>
      </c>
      <c r="AL24" s="50">
        <f t="shared" si="87"/>
        <v>10</v>
      </c>
      <c r="AM24" s="50">
        <f t="shared" si="87"/>
        <v>10</v>
      </c>
      <c r="AN24" s="50">
        <f t="shared" si="87"/>
        <v>10</v>
      </c>
      <c r="AO24" s="50">
        <f t="shared" si="87"/>
        <v>10</v>
      </c>
      <c r="AP24" s="50">
        <f t="shared" si="87"/>
        <v>10</v>
      </c>
      <c r="AQ24" s="50">
        <f t="shared" si="87"/>
        <v>10</v>
      </c>
      <c r="AR24" s="50">
        <f t="shared" si="87"/>
        <v>10</v>
      </c>
      <c r="AS24" s="50">
        <f t="shared" si="87"/>
        <v>10</v>
      </c>
      <c r="AT24" s="50">
        <f t="shared" si="87"/>
        <v>10</v>
      </c>
      <c r="AU24" s="50">
        <f t="shared" si="87"/>
        <v>10</v>
      </c>
      <c r="AV24" s="50">
        <f t="shared" si="87"/>
        <v>10</v>
      </c>
      <c r="AW24" s="50">
        <f t="shared" si="87"/>
        <v>10</v>
      </c>
      <c r="AX24" s="50">
        <f t="shared" si="87"/>
        <v>10</v>
      </c>
      <c r="AY24" s="50">
        <f t="shared" si="87"/>
        <v>10</v>
      </c>
      <c r="AZ24" s="50">
        <f t="shared" si="87"/>
        <v>10</v>
      </c>
      <c r="BA24" s="50">
        <f t="shared" si="87"/>
        <v>10</v>
      </c>
      <c r="BB24" s="50">
        <f t="shared" si="87"/>
        <v>10</v>
      </c>
      <c r="BC24" s="50">
        <f t="shared" si="87"/>
        <v>10</v>
      </c>
      <c r="BD24" s="50">
        <f t="shared" si="87"/>
        <v>10</v>
      </c>
      <c r="BE24" s="50">
        <f t="shared" si="87"/>
        <v>10</v>
      </c>
      <c r="BF24" s="50">
        <f t="shared" si="87"/>
        <v>10</v>
      </c>
      <c r="BG24" s="50">
        <f t="shared" si="87"/>
        <v>10</v>
      </c>
      <c r="BH24" s="50">
        <f t="shared" si="87"/>
        <v>10</v>
      </c>
      <c r="BI24" s="50">
        <f t="shared" ref="BI24:CB24" si="88">BI28+BI29</f>
        <v>10</v>
      </c>
      <c r="BJ24" s="50">
        <f t="shared" si="88"/>
        <v>10</v>
      </c>
      <c r="BK24" s="50">
        <f t="shared" si="88"/>
        <v>10</v>
      </c>
      <c r="BL24" s="50">
        <f t="shared" si="88"/>
        <v>10</v>
      </c>
      <c r="BM24" s="50">
        <f t="shared" si="88"/>
        <v>10</v>
      </c>
      <c r="BN24" s="50">
        <f t="shared" si="88"/>
        <v>10</v>
      </c>
      <c r="BO24" s="50">
        <f t="shared" si="88"/>
        <v>10</v>
      </c>
      <c r="BP24" s="50">
        <f t="shared" si="88"/>
        <v>10</v>
      </c>
      <c r="BQ24" s="50">
        <f t="shared" si="88"/>
        <v>10</v>
      </c>
      <c r="BR24" s="50">
        <f t="shared" si="88"/>
        <v>10</v>
      </c>
      <c r="BS24" s="50">
        <f t="shared" si="88"/>
        <v>10</v>
      </c>
      <c r="BT24" s="50">
        <f t="shared" si="88"/>
        <v>10</v>
      </c>
      <c r="BU24" s="50">
        <f t="shared" si="88"/>
        <v>10</v>
      </c>
      <c r="BV24" s="50">
        <f t="shared" si="88"/>
        <v>10</v>
      </c>
      <c r="BW24" s="50">
        <f t="shared" si="88"/>
        <v>10</v>
      </c>
      <c r="BX24" s="50">
        <f t="shared" si="88"/>
        <v>10</v>
      </c>
      <c r="BY24" s="50">
        <f t="shared" si="88"/>
        <v>10</v>
      </c>
      <c r="BZ24" s="50">
        <f t="shared" si="88"/>
        <v>10</v>
      </c>
      <c r="CA24" s="50">
        <f t="shared" si="88"/>
        <v>10</v>
      </c>
      <c r="CB24" s="50">
        <f t="shared" si="88"/>
        <v>10</v>
      </c>
    </row>
    <row r="25" spans="1:80" s="50" customFormat="1">
      <c r="A25" s="49" t="s">
        <v>113</v>
      </c>
      <c r="H25" s="50">
        <f>COUNTIF(H8:H17,"NA")</f>
        <v>0</v>
      </c>
      <c r="I25" s="50">
        <f>COUNTIF(I8:I17,"NA")</f>
        <v>0</v>
      </c>
      <c r="K25" s="50">
        <f t="shared" ref="K25:Q25" si="89">COUNTIF(K8:K17,"NA")</f>
        <v>0</v>
      </c>
      <c r="L25" s="50">
        <f t="shared" si="89"/>
        <v>0</v>
      </c>
      <c r="M25" s="50">
        <f t="shared" si="89"/>
        <v>0</v>
      </c>
      <c r="N25" s="50">
        <f t="shared" si="89"/>
        <v>0</v>
      </c>
      <c r="O25" s="50">
        <f t="shared" si="89"/>
        <v>0</v>
      </c>
      <c r="P25" s="50">
        <f t="shared" si="89"/>
        <v>0</v>
      </c>
      <c r="Q25" s="50">
        <f t="shared" si="89"/>
        <v>0</v>
      </c>
      <c r="S25" s="50">
        <f t="shared" ref="S25:AA25" si="90">COUNTIF(S8:S17,"NA")</f>
        <v>0</v>
      </c>
      <c r="T25" s="50">
        <f t="shared" si="90"/>
        <v>0</v>
      </c>
      <c r="U25" s="50">
        <f t="shared" si="90"/>
        <v>0</v>
      </c>
      <c r="V25" s="50">
        <f t="shared" si="90"/>
        <v>0</v>
      </c>
      <c r="W25" s="50">
        <f t="shared" si="90"/>
        <v>0</v>
      </c>
      <c r="X25" s="50">
        <f t="shared" si="90"/>
        <v>0</v>
      </c>
      <c r="Y25" s="50">
        <f t="shared" si="90"/>
        <v>0</v>
      </c>
      <c r="Z25" s="50">
        <f t="shared" si="90"/>
        <v>0</v>
      </c>
      <c r="AA25" s="50">
        <f t="shared" si="90"/>
        <v>0</v>
      </c>
      <c r="AB25" s="50">
        <f t="shared" ref="AB25" si="91">COUNTIF(AB8:AB17,"NA")</f>
        <v>0</v>
      </c>
      <c r="AC25" s="50">
        <f t="shared" ref="AC25:BH25" si="92">COUNTIF(AC8:AC17,"NA")</f>
        <v>0</v>
      </c>
      <c r="AD25" s="50">
        <f t="shared" si="92"/>
        <v>0</v>
      </c>
      <c r="AE25" s="50">
        <f t="shared" si="92"/>
        <v>0</v>
      </c>
      <c r="AF25" s="50">
        <f t="shared" si="92"/>
        <v>0</v>
      </c>
      <c r="AG25" s="50">
        <f t="shared" si="92"/>
        <v>0</v>
      </c>
      <c r="AH25" s="50">
        <f t="shared" si="92"/>
        <v>0</v>
      </c>
      <c r="AI25" s="50">
        <f t="shared" si="92"/>
        <v>0</v>
      </c>
      <c r="AJ25" s="50">
        <f t="shared" si="92"/>
        <v>0</v>
      </c>
      <c r="AK25" s="50">
        <f t="shared" si="92"/>
        <v>0</v>
      </c>
      <c r="AL25" s="50">
        <f t="shared" si="92"/>
        <v>0</v>
      </c>
      <c r="AM25" s="50">
        <f t="shared" si="92"/>
        <v>0</v>
      </c>
      <c r="AN25" s="50">
        <f t="shared" si="92"/>
        <v>0</v>
      </c>
      <c r="AO25" s="50">
        <f t="shared" si="92"/>
        <v>0</v>
      </c>
      <c r="AP25" s="50">
        <f t="shared" si="92"/>
        <v>0</v>
      </c>
      <c r="AQ25" s="50">
        <f t="shared" si="92"/>
        <v>0</v>
      </c>
      <c r="AR25" s="50">
        <f t="shared" si="92"/>
        <v>0</v>
      </c>
      <c r="AS25" s="50">
        <f t="shared" si="92"/>
        <v>0</v>
      </c>
      <c r="AT25" s="50">
        <f t="shared" si="92"/>
        <v>0</v>
      </c>
      <c r="AU25" s="50">
        <f t="shared" si="92"/>
        <v>0</v>
      </c>
      <c r="AV25" s="50">
        <f t="shared" si="92"/>
        <v>0</v>
      </c>
      <c r="AW25" s="50">
        <f t="shared" si="92"/>
        <v>0</v>
      </c>
      <c r="AX25" s="50">
        <f t="shared" si="92"/>
        <v>0</v>
      </c>
      <c r="AY25" s="50">
        <f t="shared" si="92"/>
        <v>0</v>
      </c>
      <c r="AZ25" s="50">
        <f t="shared" si="92"/>
        <v>0</v>
      </c>
      <c r="BA25" s="50">
        <f t="shared" si="92"/>
        <v>0</v>
      </c>
      <c r="BB25" s="50">
        <f t="shared" si="92"/>
        <v>0</v>
      </c>
      <c r="BC25" s="50">
        <f t="shared" si="92"/>
        <v>0</v>
      </c>
      <c r="BD25" s="50">
        <f t="shared" si="92"/>
        <v>0</v>
      </c>
      <c r="BE25" s="50">
        <f t="shared" si="92"/>
        <v>0</v>
      </c>
      <c r="BF25" s="50">
        <f t="shared" si="92"/>
        <v>0</v>
      </c>
      <c r="BG25" s="50">
        <f t="shared" si="92"/>
        <v>0</v>
      </c>
      <c r="BH25" s="50">
        <f t="shared" si="92"/>
        <v>0</v>
      </c>
      <c r="BI25" s="50">
        <f t="shared" ref="BI25:CB25" si="93">COUNTIF(BI8:BI17,"NA")</f>
        <v>0</v>
      </c>
      <c r="BJ25" s="50">
        <f t="shared" si="93"/>
        <v>0</v>
      </c>
      <c r="BK25" s="50">
        <f t="shared" si="93"/>
        <v>0</v>
      </c>
      <c r="BL25" s="50">
        <f t="shared" si="93"/>
        <v>0</v>
      </c>
      <c r="BM25" s="50">
        <f t="shared" si="93"/>
        <v>0</v>
      </c>
      <c r="BN25" s="50">
        <f t="shared" si="93"/>
        <v>0</v>
      </c>
      <c r="BO25" s="50">
        <f t="shared" si="93"/>
        <v>0</v>
      </c>
      <c r="BP25" s="50">
        <f t="shared" si="93"/>
        <v>0</v>
      </c>
      <c r="BQ25" s="50">
        <f t="shared" si="93"/>
        <v>0</v>
      </c>
      <c r="BR25" s="50">
        <f t="shared" si="93"/>
        <v>0</v>
      </c>
      <c r="BS25" s="50">
        <f t="shared" si="93"/>
        <v>0</v>
      </c>
      <c r="BT25" s="50">
        <f t="shared" si="93"/>
        <v>0</v>
      </c>
      <c r="BU25" s="50">
        <f t="shared" si="93"/>
        <v>0</v>
      </c>
      <c r="BV25" s="50">
        <f t="shared" si="93"/>
        <v>0</v>
      </c>
      <c r="BW25" s="50">
        <f t="shared" si="93"/>
        <v>0</v>
      </c>
      <c r="BX25" s="50">
        <f t="shared" si="93"/>
        <v>0</v>
      </c>
      <c r="BY25" s="50">
        <f t="shared" si="93"/>
        <v>0</v>
      </c>
      <c r="BZ25" s="50">
        <f t="shared" si="93"/>
        <v>0</v>
      </c>
      <c r="CA25" s="50">
        <f t="shared" si="93"/>
        <v>0</v>
      </c>
      <c r="CB25" s="50">
        <f t="shared" si="93"/>
        <v>0</v>
      </c>
    </row>
    <row r="26" spans="1:80" s="64" customFormat="1">
      <c r="A26" s="63" t="s">
        <v>282</v>
      </c>
      <c r="H26" s="64">
        <f>H19+H21+H24+H25</f>
        <v>10</v>
      </c>
      <c r="I26" s="64">
        <f>I19+I21+I24+I25</f>
        <v>10</v>
      </c>
      <c r="K26" s="64">
        <f t="shared" ref="K26:Q26" si="94">K19+K21+K24+K25</f>
        <v>10</v>
      </c>
      <c r="L26" s="64">
        <f t="shared" si="94"/>
        <v>10</v>
      </c>
      <c r="M26" s="64">
        <f t="shared" si="94"/>
        <v>10</v>
      </c>
      <c r="N26" s="64">
        <f t="shared" si="94"/>
        <v>10</v>
      </c>
      <c r="O26" s="64">
        <f t="shared" si="94"/>
        <v>10</v>
      </c>
      <c r="P26" s="64">
        <f t="shared" si="94"/>
        <v>10</v>
      </c>
      <c r="Q26" s="64">
        <f t="shared" si="94"/>
        <v>10</v>
      </c>
      <c r="S26" s="64">
        <f t="shared" ref="S26:AA26" si="95">S19+S21+S24+S25</f>
        <v>10</v>
      </c>
      <c r="T26" s="64">
        <f t="shared" si="95"/>
        <v>10</v>
      </c>
      <c r="U26" s="64">
        <f t="shared" si="95"/>
        <v>10</v>
      </c>
      <c r="V26" s="64">
        <f t="shared" si="95"/>
        <v>10</v>
      </c>
      <c r="W26" s="64">
        <f t="shared" si="95"/>
        <v>10</v>
      </c>
      <c r="X26" s="64">
        <f t="shared" si="95"/>
        <v>10</v>
      </c>
      <c r="Y26" s="64">
        <f t="shared" si="95"/>
        <v>10</v>
      </c>
      <c r="Z26" s="64">
        <f t="shared" si="95"/>
        <v>10</v>
      </c>
      <c r="AA26" s="64">
        <f t="shared" si="95"/>
        <v>10</v>
      </c>
      <c r="AB26" s="64">
        <f t="shared" ref="AB26" si="96">AB19+AB21+AB25</f>
        <v>0</v>
      </c>
      <c r="AC26" s="64">
        <f t="shared" ref="AC26:BH26" si="97">AC19+AC21+AC24+AC25</f>
        <v>10</v>
      </c>
      <c r="AD26" s="64">
        <f t="shared" si="97"/>
        <v>10</v>
      </c>
      <c r="AE26" s="64">
        <f t="shared" si="97"/>
        <v>10</v>
      </c>
      <c r="AF26" s="64">
        <f t="shared" si="97"/>
        <v>10</v>
      </c>
      <c r="AG26" s="64">
        <f t="shared" si="97"/>
        <v>10</v>
      </c>
      <c r="AH26" s="64">
        <f t="shared" si="97"/>
        <v>10</v>
      </c>
      <c r="AI26" s="64">
        <f t="shared" si="97"/>
        <v>10</v>
      </c>
      <c r="AJ26" s="64">
        <f t="shared" si="97"/>
        <v>10</v>
      </c>
      <c r="AK26" s="64">
        <f t="shared" si="97"/>
        <v>10</v>
      </c>
      <c r="AL26" s="64">
        <f t="shared" si="97"/>
        <v>10</v>
      </c>
      <c r="AM26" s="64">
        <f t="shared" si="97"/>
        <v>10</v>
      </c>
      <c r="AN26" s="64">
        <f t="shared" si="97"/>
        <v>10</v>
      </c>
      <c r="AO26" s="64">
        <f t="shared" si="97"/>
        <v>10</v>
      </c>
      <c r="AP26" s="64">
        <f t="shared" si="97"/>
        <v>10</v>
      </c>
      <c r="AQ26" s="64">
        <f t="shared" si="97"/>
        <v>10</v>
      </c>
      <c r="AR26" s="64">
        <f t="shared" si="97"/>
        <v>10</v>
      </c>
      <c r="AS26" s="64">
        <f t="shared" si="97"/>
        <v>10</v>
      </c>
      <c r="AT26" s="64">
        <f t="shared" si="97"/>
        <v>10</v>
      </c>
      <c r="AU26" s="64">
        <f t="shared" si="97"/>
        <v>10</v>
      </c>
      <c r="AV26" s="64">
        <f t="shared" si="97"/>
        <v>10</v>
      </c>
      <c r="AW26" s="64">
        <f t="shared" si="97"/>
        <v>10</v>
      </c>
      <c r="AX26" s="64">
        <f t="shared" si="97"/>
        <v>10</v>
      </c>
      <c r="AY26" s="64">
        <f t="shared" si="97"/>
        <v>10</v>
      </c>
      <c r="AZ26" s="64">
        <f t="shared" si="97"/>
        <v>10</v>
      </c>
      <c r="BA26" s="64">
        <f t="shared" si="97"/>
        <v>10</v>
      </c>
      <c r="BB26" s="64">
        <f t="shared" si="97"/>
        <v>10</v>
      </c>
      <c r="BC26" s="64">
        <f t="shared" si="97"/>
        <v>10</v>
      </c>
      <c r="BD26" s="64">
        <f t="shared" si="97"/>
        <v>10</v>
      </c>
      <c r="BE26" s="64">
        <f t="shared" si="97"/>
        <v>10</v>
      </c>
      <c r="BF26" s="64">
        <f t="shared" si="97"/>
        <v>10</v>
      </c>
      <c r="BG26" s="64">
        <f t="shared" si="97"/>
        <v>10</v>
      </c>
      <c r="BH26" s="64">
        <f t="shared" si="97"/>
        <v>10</v>
      </c>
      <c r="BI26" s="64">
        <f t="shared" ref="BI26:CB26" si="98">BI19+BI21+BI24+BI25</f>
        <v>10</v>
      </c>
      <c r="BJ26" s="64">
        <f t="shared" si="98"/>
        <v>10</v>
      </c>
      <c r="BK26" s="64">
        <f t="shared" si="98"/>
        <v>10</v>
      </c>
      <c r="BL26" s="64">
        <f t="shared" si="98"/>
        <v>10</v>
      </c>
      <c r="BM26" s="64">
        <f t="shared" si="98"/>
        <v>10</v>
      </c>
      <c r="BN26" s="64">
        <f t="shared" si="98"/>
        <v>10</v>
      </c>
      <c r="BO26" s="64">
        <f t="shared" si="98"/>
        <v>10</v>
      </c>
      <c r="BP26" s="64">
        <f t="shared" si="98"/>
        <v>10</v>
      </c>
      <c r="BQ26" s="64">
        <f t="shared" si="98"/>
        <v>10</v>
      </c>
      <c r="BR26" s="64">
        <f t="shared" si="98"/>
        <v>10</v>
      </c>
      <c r="BS26" s="64">
        <f t="shared" si="98"/>
        <v>10</v>
      </c>
      <c r="BT26" s="64">
        <f t="shared" si="98"/>
        <v>10</v>
      </c>
      <c r="BU26" s="64">
        <f t="shared" si="98"/>
        <v>10</v>
      </c>
      <c r="BV26" s="64">
        <f t="shared" si="98"/>
        <v>10</v>
      </c>
      <c r="BW26" s="64">
        <f t="shared" si="98"/>
        <v>10</v>
      </c>
      <c r="BX26" s="64">
        <f t="shared" si="98"/>
        <v>10</v>
      </c>
      <c r="BY26" s="64">
        <f t="shared" si="98"/>
        <v>10</v>
      </c>
      <c r="BZ26" s="64">
        <f t="shared" si="98"/>
        <v>10</v>
      </c>
      <c r="CA26" s="64">
        <f t="shared" si="98"/>
        <v>10</v>
      </c>
      <c r="CB26" s="64">
        <f t="shared" si="98"/>
        <v>10</v>
      </c>
    </row>
    <row r="27" spans="1:80" s="50" customFormat="1">
      <c r="A27" s="49"/>
    </row>
    <row r="28" spans="1:80" s="70" customFormat="1">
      <c r="A28" s="69" t="b">
        <v>0</v>
      </c>
      <c r="H28" s="70">
        <f>COUNTIF(H8:H17,"FALSE")</f>
        <v>0</v>
      </c>
      <c r="I28" s="70">
        <f>COUNTIF(I8:I17,"FALSE")</f>
        <v>10</v>
      </c>
      <c r="K28" s="70">
        <f t="shared" ref="K28:Q28" si="99">COUNTIF(K8:K17,"FALSE")</f>
        <v>0</v>
      </c>
      <c r="L28" s="70">
        <f t="shared" si="99"/>
        <v>0</v>
      </c>
      <c r="M28" s="70">
        <f t="shared" si="99"/>
        <v>0</v>
      </c>
      <c r="N28" s="70">
        <f t="shared" si="99"/>
        <v>10</v>
      </c>
      <c r="O28" s="70">
        <f t="shared" si="99"/>
        <v>0</v>
      </c>
      <c r="P28" s="70">
        <f t="shared" si="99"/>
        <v>10</v>
      </c>
      <c r="Q28" s="70">
        <f t="shared" si="99"/>
        <v>0</v>
      </c>
      <c r="S28" s="70">
        <f t="shared" ref="S28:AA28" si="100">COUNTIF(S8:S17,"FALSE")</f>
        <v>10</v>
      </c>
      <c r="T28" s="70">
        <f t="shared" si="100"/>
        <v>10</v>
      </c>
      <c r="U28" s="70">
        <f t="shared" si="100"/>
        <v>10</v>
      </c>
      <c r="V28" s="70">
        <f t="shared" si="100"/>
        <v>10</v>
      </c>
      <c r="W28" s="70">
        <f t="shared" si="100"/>
        <v>0</v>
      </c>
      <c r="X28" s="70">
        <f t="shared" si="100"/>
        <v>10</v>
      </c>
      <c r="Y28" s="70">
        <f t="shared" si="100"/>
        <v>10</v>
      </c>
      <c r="Z28" s="70">
        <f t="shared" si="100"/>
        <v>10</v>
      </c>
      <c r="AA28" s="70">
        <f t="shared" si="100"/>
        <v>10</v>
      </c>
      <c r="AB28" s="70">
        <f t="shared" ref="AB28" si="101">COUNTIF(AB8:AB17,"FALSE")</f>
        <v>10</v>
      </c>
      <c r="AC28" s="70">
        <f t="shared" ref="AC28:BH28" si="102">COUNTIF(AC8:AC17,"FALSE")</f>
        <v>10</v>
      </c>
      <c r="AD28" s="70">
        <f t="shared" si="102"/>
        <v>0</v>
      </c>
      <c r="AE28" s="70">
        <f t="shared" si="102"/>
        <v>0</v>
      </c>
      <c r="AF28" s="70">
        <f t="shared" si="102"/>
        <v>0</v>
      </c>
      <c r="AG28" s="70">
        <f t="shared" si="102"/>
        <v>0</v>
      </c>
      <c r="AH28" s="70">
        <f t="shared" si="102"/>
        <v>0</v>
      </c>
      <c r="AI28" s="70">
        <f t="shared" si="102"/>
        <v>0</v>
      </c>
      <c r="AJ28" s="70">
        <f t="shared" si="102"/>
        <v>10</v>
      </c>
      <c r="AK28" s="70">
        <f t="shared" si="102"/>
        <v>0</v>
      </c>
      <c r="AL28" s="70">
        <f t="shared" si="102"/>
        <v>10</v>
      </c>
      <c r="AM28" s="70">
        <f t="shared" si="102"/>
        <v>10</v>
      </c>
      <c r="AN28" s="70">
        <f t="shared" si="102"/>
        <v>10</v>
      </c>
      <c r="AO28" s="70">
        <f t="shared" si="102"/>
        <v>10</v>
      </c>
      <c r="AP28" s="70">
        <f t="shared" si="102"/>
        <v>10</v>
      </c>
      <c r="AQ28" s="70">
        <f t="shared" si="102"/>
        <v>10</v>
      </c>
      <c r="AR28" s="70">
        <f t="shared" si="102"/>
        <v>0</v>
      </c>
      <c r="AS28" s="70">
        <f t="shared" si="102"/>
        <v>10</v>
      </c>
      <c r="AT28" s="70">
        <f t="shared" si="102"/>
        <v>10</v>
      </c>
      <c r="AU28" s="70">
        <f t="shared" si="102"/>
        <v>10</v>
      </c>
      <c r="AV28" s="70">
        <f t="shared" si="102"/>
        <v>0</v>
      </c>
      <c r="AW28" s="70">
        <f t="shared" si="102"/>
        <v>10</v>
      </c>
      <c r="AX28" s="70">
        <f t="shared" si="102"/>
        <v>0</v>
      </c>
      <c r="AY28" s="70">
        <f t="shared" si="102"/>
        <v>10</v>
      </c>
      <c r="AZ28" s="70">
        <f t="shared" si="102"/>
        <v>0</v>
      </c>
      <c r="BA28" s="70">
        <f t="shared" si="102"/>
        <v>0</v>
      </c>
      <c r="BB28" s="70">
        <f t="shared" si="102"/>
        <v>0</v>
      </c>
      <c r="BC28" s="70">
        <f t="shared" si="102"/>
        <v>10</v>
      </c>
      <c r="BD28" s="70">
        <f t="shared" si="102"/>
        <v>10</v>
      </c>
      <c r="BE28" s="70">
        <f t="shared" si="102"/>
        <v>10</v>
      </c>
      <c r="BF28" s="70">
        <f t="shared" si="102"/>
        <v>10</v>
      </c>
      <c r="BG28" s="70">
        <f t="shared" si="102"/>
        <v>10</v>
      </c>
      <c r="BH28" s="70">
        <f t="shared" si="102"/>
        <v>10</v>
      </c>
      <c r="BI28" s="70">
        <f t="shared" ref="BI28:CB28" si="103">COUNTIF(BI8:BI17,"FALSE")</f>
        <v>10</v>
      </c>
      <c r="BJ28" s="70">
        <f t="shared" si="103"/>
        <v>10</v>
      </c>
      <c r="BK28" s="70">
        <f t="shared" si="103"/>
        <v>10</v>
      </c>
      <c r="BL28" s="70">
        <f t="shared" si="103"/>
        <v>10</v>
      </c>
      <c r="BM28" s="70">
        <f t="shared" si="103"/>
        <v>10</v>
      </c>
      <c r="BN28" s="70">
        <f t="shared" si="103"/>
        <v>10</v>
      </c>
      <c r="BO28" s="70">
        <f t="shared" si="103"/>
        <v>10</v>
      </c>
      <c r="BP28" s="70">
        <f t="shared" si="103"/>
        <v>10</v>
      </c>
      <c r="BQ28" s="70">
        <f t="shared" si="103"/>
        <v>10</v>
      </c>
      <c r="BR28" s="70">
        <f t="shared" si="103"/>
        <v>10</v>
      </c>
      <c r="BS28" s="70">
        <f t="shared" si="103"/>
        <v>10</v>
      </c>
      <c r="BT28" s="70">
        <f t="shared" si="103"/>
        <v>10</v>
      </c>
      <c r="BU28" s="70">
        <f t="shared" si="103"/>
        <v>10</v>
      </c>
      <c r="BV28" s="70">
        <f t="shared" si="103"/>
        <v>10</v>
      </c>
      <c r="BW28" s="70">
        <f t="shared" si="103"/>
        <v>10</v>
      </c>
      <c r="BX28" s="70">
        <f t="shared" si="103"/>
        <v>10</v>
      </c>
      <c r="BY28" s="70">
        <f t="shared" si="103"/>
        <v>10</v>
      </c>
      <c r="BZ28" s="70">
        <f t="shared" si="103"/>
        <v>10</v>
      </c>
      <c r="CA28" s="70">
        <f t="shared" si="103"/>
        <v>10</v>
      </c>
      <c r="CB28" s="70">
        <f t="shared" si="103"/>
        <v>10</v>
      </c>
    </row>
    <row r="29" spans="1:80" s="71" customFormat="1">
      <c r="A29" s="71" t="s">
        <v>114</v>
      </c>
      <c r="H29" s="72">
        <f>COUNTIF(H8:H17,"")</f>
        <v>10</v>
      </c>
      <c r="I29" s="72">
        <f>COUNTIF(I8:I17,"")</f>
        <v>0</v>
      </c>
      <c r="K29" s="72">
        <f t="shared" ref="K29:Q29" si="104">COUNTIF(K8:K17,"")</f>
        <v>10</v>
      </c>
      <c r="L29" s="72">
        <f t="shared" si="104"/>
        <v>10</v>
      </c>
      <c r="M29" s="72">
        <f t="shared" si="104"/>
        <v>10</v>
      </c>
      <c r="N29" s="72">
        <f t="shared" si="104"/>
        <v>0</v>
      </c>
      <c r="O29" s="72">
        <f t="shared" si="104"/>
        <v>10</v>
      </c>
      <c r="P29" s="72">
        <f t="shared" si="104"/>
        <v>0</v>
      </c>
      <c r="Q29" s="72">
        <f t="shared" si="104"/>
        <v>10</v>
      </c>
      <c r="S29" s="72">
        <f t="shared" ref="S29:AA29" si="105">COUNTIF(S8:S17,"")</f>
        <v>0</v>
      </c>
      <c r="T29" s="72">
        <f t="shared" si="105"/>
        <v>0</v>
      </c>
      <c r="U29" s="72">
        <f t="shared" si="105"/>
        <v>0</v>
      </c>
      <c r="V29" s="72">
        <f t="shared" si="105"/>
        <v>0</v>
      </c>
      <c r="W29" s="72">
        <f t="shared" si="105"/>
        <v>10</v>
      </c>
      <c r="X29" s="72">
        <f t="shared" si="105"/>
        <v>0</v>
      </c>
      <c r="Y29" s="72">
        <f t="shared" si="105"/>
        <v>0</v>
      </c>
      <c r="Z29" s="72">
        <f t="shared" si="105"/>
        <v>0</v>
      </c>
      <c r="AA29" s="72">
        <f t="shared" si="105"/>
        <v>0</v>
      </c>
      <c r="AC29" s="72">
        <f t="shared" ref="AC29:BH29" si="106">COUNTIF(AC8:AC17,"")</f>
        <v>0</v>
      </c>
      <c r="AD29" s="72">
        <f t="shared" si="106"/>
        <v>10</v>
      </c>
      <c r="AE29" s="72">
        <f t="shared" si="106"/>
        <v>10</v>
      </c>
      <c r="AF29" s="72">
        <f t="shared" si="106"/>
        <v>10</v>
      </c>
      <c r="AG29" s="72">
        <f t="shared" si="106"/>
        <v>10</v>
      </c>
      <c r="AH29" s="72">
        <f t="shared" si="106"/>
        <v>10</v>
      </c>
      <c r="AI29" s="72">
        <f t="shared" si="106"/>
        <v>10</v>
      </c>
      <c r="AJ29" s="72">
        <f t="shared" si="106"/>
        <v>0</v>
      </c>
      <c r="AK29" s="72">
        <f t="shared" si="106"/>
        <v>10</v>
      </c>
      <c r="AL29" s="72">
        <f t="shared" si="106"/>
        <v>0</v>
      </c>
      <c r="AM29" s="72">
        <f t="shared" si="106"/>
        <v>0</v>
      </c>
      <c r="AN29" s="72">
        <f t="shared" si="106"/>
        <v>0</v>
      </c>
      <c r="AO29" s="72">
        <f t="shared" si="106"/>
        <v>0</v>
      </c>
      <c r="AP29" s="72">
        <f t="shared" si="106"/>
        <v>0</v>
      </c>
      <c r="AQ29" s="72">
        <f t="shared" si="106"/>
        <v>0</v>
      </c>
      <c r="AR29" s="72">
        <f t="shared" si="106"/>
        <v>10</v>
      </c>
      <c r="AS29" s="72">
        <f t="shared" si="106"/>
        <v>0</v>
      </c>
      <c r="AT29" s="72">
        <f t="shared" si="106"/>
        <v>0</v>
      </c>
      <c r="AU29" s="72">
        <f t="shared" si="106"/>
        <v>0</v>
      </c>
      <c r="AV29" s="72">
        <f t="shared" si="106"/>
        <v>10</v>
      </c>
      <c r="AW29" s="72">
        <f t="shared" si="106"/>
        <v>0</v>
      </c>
      <c r="AX29" s="72">
        <f t="shared" si="106"/>
        <v>10</v>
      </c>
      <c r="AY29" s="72">
        <f t="shared" si="106"/>
        <v>0</v>
      </c>
      <c r="AZ29" s="72">
        <f t="shared" si="106"/>
        <v>10</v>
      </c>
      <c r="BA29" s="72">
        <f t="shared" si="106"/>
        <v>10</v>
      </c>
      <c r="BB29" s="72">
        <f t="shared" si="106"/>
        <v>10</v>
      </c>
      <c r="BC29" s="72">
        <f t="shared" si="106"/>
        <v>0</v>
      </c>
      <c r="BD29" s="72">
        <f t="shared" si="106"/>
        <v>0</v>
      </c>
      <c r="BE29" s="72">
        <f t="shared" si="106"/>
        <v>0</v>
      </c>
      <c r="BF29" s="72">
        <f t="shared" si="106"/>
        <v>0</v>
      </c>
      <c r="BG29" s="72">
        <f t="shared" si="106"/>
        <v>0</v>
      </c>
      <c r="BH29" s="72">
        <f t="shared" si="106"/>
        <v>0</v>
      </c>
      <c r="BI29" s="72">
        <f t="shared" ref="BI29:CB29" si="107">COUNTIF(BI8:BI17,"")</f>
        <v>0</v>
      </c>
      <c r="BJ29" s="72">
        <f t="shared" si="107"/>
        <v>0</v>
      </c>
      <c r="BK29" s="72">
        <f t="shared" si="107"/>
        <v>0</v>
      </c>
      <c r="BL29" s="72">
        <f t="shared" si="107"/>
        <v>0</v>
      </c>
      <c r="BM29" s="72">
        <f t="shared" si="107"/>
        <v>0</v>
      </c>
      <c r="BN29" s="72">
        <f t="shared" si="107"/>
        <v>0</v>
      </c>
      <c r="BO29" s="72">
        <f t="shared" si="107"/>
        <v>0</v>
      </c>
      <c r="BP29" s="72">
        <f t="shared" si="107"/>
        <v>0</v>
      </c>
      <c r="BQ29" s="72">
        <f t="shared" si="107"/>
        <v>0</v>
      </c>
      <c r="BR29" s="72">
        <f t="shared" si="107"/>
        <v>0</v>
      </c>
      <c r="BS29" s="72">
        <f t="shared" si="107"/>
        <v>0</v>
      </c>
      <c r="BT29" s="72">
        <f t="shared" si="107"/>
        <v>0</v>
      </c>
      <c r="BU29" s="72">
        <f t="shared" si="107"/>
        <v>0</v>
      </c>
      <c r="BV29" s="72">
        <f t="shared" si="107"/>
        <v>0</v>
      </c>
      <c r="BW29" s="72">
        <f t="shared" si="107"/>
        <v>0</v>
      </c>
      <c r="BX29" s="72">
        <f t="shared" si="107"/>
        <v>0</v>
      </c>
      <c r="BY29" s="72">
        <f t="shared" si="107"/>
        <v>0</v>
      </c>
      <c r="BZ29" s="72">
        <f t="shared" si="107"/>
        <v>0</v>
      </c>
      <c r="CA29" s="72">
        <f t="shared" si="107"/>
        <v>0</v>
      </c>
      <c r="CB29" s="72">
        <f t="shared" si="107"/>
        <v>0</v>
      </c>
    </row>
    <row r="30" spans="1:80" s="74" customFormat="1">
      <c r="A30" s="73" t="s">
        <v>277</v>
      </c>
      <c r="H30" s="74" t="str">
        <f>IF(H24=H26,"No data", IF(H25=H26,"NA", IF(H24+H25=H26,"NA", H20)))</f>
        <v>No data</v>
      </c>
      <c r="I30" s="74" t="str">
        <f>IF(I24=I26,"No data", IF(I25=I26,"NA", IF(I24+I25=I26,"NA", I20)))</f>
        <v>No data</v>
      </c>
      <c r="K30" s="74" t="str">
        <f t="shared" ref="K30:Q30" si="108">IF(K24=K26,"No data", IF(K25=K26,"NA", IF(K24+K25=K26,"NA", K20)))</f>
        <v>No data</v>
      </c>
      <c r="L30" s="74" t="str">
        <f t="shared" si="108"/>
        <v>No data</v>
      </c>
      <c r="M30" s="74" t="str">
        <f t="shared" si="108"/>
        <v>No data</v>
      </c>
      <c r="N30" s="74" t="str">
        <f t="shared" si="108"/>
        <v>No data</v>
      </c>
      <c r="O30" s="74" t="str">
        <f t="shared" si="108"/>
        <v>No data</v>
      </c>
      <c r="P30" s="74" t="str">
        <f t="shared" si="108"/>
        <v>No data</v>
      </c>
      <c r="Q30" s="74" t="str">
        <f t="shared" si="108"/>
        <v>No data</v>
      </c>
      <c r="S30" s="74" t="str">
        <f>IF(S24=S26,"No data", IF(S25=S26,"NA", IF(S24+S25=S26,"NA", S20)))</f>
        <v>No data</v>
      </c>
      <c r="T30" s="74" t="str">
        <f>IF(T24=T26,"No data", IF(T25=T26,"NA", IF(T24+T25=T26,"NA", T22)))</f>
        <v>No data</v>
      </c>
      <c r="U30" s="74" t="str">
        <f t="shared" ref="U30:AV30" si="109">IF(U24=U26,"No data", IF(U25=U26,"NA", IF(U24+U25=U26,"NA", U20)))</f>
        <v>No data</v>
      </c>
      <c r="V30" s="74" t="str">
        <f t="shared" si="109"/>
        <v>No data</v>
      </c>
      <c r="W30" s="74" t="str">
        <f t="shared" si="109"/>
        <v>No data</v>
      </c>
      <c r="X30" s="74" t="str">
        <f t="shared" si="109"/>
        <v>No data</v>
      </c>
      <c r="Y30" s="74" t="str">
        <f t="shared" si="109"/>
        <v>No data</v>
      </c>
      <c r="Z30" s="74" t="str">
        <f t="shared" si="109"/>
        <v>No data</v>
      </c>
      <c r="AA30" s="74" t="str">
        <f t="shared" si="109"/>
        <v>No data</v>
      </c>
      <c r="AB30" s="74" t="str">
        <f t="shared" si="109"/>
        <v>No data</v>
      </c>
      <c r="AC30" s="74" t="str">
        <f t="shared" si="109"/>
        <v>No data</v>
      </c>
      <c r="AD30" s="74" t="str">
        <f t="shared" si="109"/>
        <v>No data</v>
      </c>
      <c r="AE30" s="74" t="str">
        <f t="shared" si="109"/>
        <v>No data</v>
      </c>
      <c r="AF30" s="74" t="str">
        <f t="shared" si="109"/>
        <v>No data</v>
      </c>
      <c r="AG30" s="74" t="str">
        <f t="shared" si="109"/>
        <v>No data</v>
      </c>
      <c r="AH30" s="74" t="str">
        <f t="shared" si="109"/>
        <v>No data</v>
      </c>
      <c r="AI30" s="74" t="str">
        <f t="shared" si="109"/>
        <v>No data</v>
      </c>
      <c r="AJ30" s="74" t="str">
        <f t="shared" si="109"/>
        <v>No data</v>
      </c>
      <c r="AK30" s="74" t="str">
        <f t="shared" si="109"/>
        <v>No data</v>
      </c>
      <c r="AL30" s="74" t="str">
        <f t="shared" si="109"/>
        <v>No data</v>
      </c>
      <c r="AM30" s="74" t="str">
        <f t="shared" si="109"/>
        <v>No data</v>
      </c>
      <c r="AN30" s="74" t="str">
        <f t="shared" si="109"/>
        <v>No data</v>
      </c>
      <c r="AO30" s="74" t="str">
        <f t="shared" si="109"/>
        <v>No data</v>
      </c>
      <c r="AP30" s="74" t="str">
        <f t="shared" si="109"/>
        <v>No data</v>
      </c>
      <c r="AQ30" s="74" t="str">
        <f t="shared" si="109"/>
        <v>No data</v>
      </c>
      <c r="AR30" s="74" t="str">
        <f t="shared" si="109"/>
        <v>No data</v>
      </c>
      <c r="AS30" s="74" t="str">
        <f t="shared" si="109"/>
        <v>No data</v>
      </c>
      <c r="AT30" s="74" t="str">
        <f t="shared" si="109"/>
        <v>No data</v>
      </c>
      <c r="AU30" s="74" t="str">
        <f t="shared" si="109"/>
        <v>No data</v>
      </c>
      <c r="AV30" s="74" t="str">
        <f t="shared" si="109"/>
        <v>No data</v>
      </c>
      <c r="AW30" s="74" t="str">
        <f>IF(AW24=AW26,"No data", IF(AW25=AW26,"NA", IF(AW24+AW25=AW26,"NA", AW22)))</f>
        <v>No data</v>
      </c>
      <c r="AX30" s="74" t="str">
        <f t="shared" ref="AX30:CB30" si="110">IF(AX24=AX26,"No data", IF(AX25=AX26,"NA", IF(AX24+AX25=AX26,"NA", AX20)))</f>
        <v>No data</v>
      </c>
      <c r="AY30" s="74" t="str">
        <f t="shared" si="110"/>
        <v>No data</v>
      </c>
      <c r="AZ30" s="74" t="str">
        <f t="shared" si="110"/>
        <v>No data</v>
      </c>
      <c r="BA30" s="74" t="str">
        <f t="shared" si="110"/>
        <v>No data</v>
      </c>
      <c r="BB30" s="74" t="str">
        <f t="shared" si="110"/>
        <v>No data</v>
      </c>
      <c r="BC30" s="74" t="str">
        <f t="shared" si="110"/>
        <v>No data</v>
      </c>
      <c r="BD30" s="74" t="str">
        <f t="shared" si="110"/>
        <v>No data</v>
      </c>
      <c r="BE30" s="74" t="str">
        <f t="shared" si="110"/>
        <v>No data</v>
      </c>
      <c r="BF30" s="74" t="str">
        <f t="shared" si="110"/>
        <v>No data</v>
      </c>
      <c r="BG30" s="74" t="str">
        <f t="shared" si="110"/>
        <v>No data</v>
      </c>
      <c r="BH30" s="74" t="str">
        <f t="shared" si="110"/>
        <v>No data</v>
      </c>
      <c r="BI30" s="74" t="str">
        <f t="shared" si="110"/>
        <v>No data</v>
      </c>
      <c r="BJ30" s="74" t="str">
        <f t="shared" si="110"/>
        <v>No data</v>
      </c>
      <c r="BK30" s="74" t="str">
        <f t="shared" si="110"/>
        <v>No data</v>
      </c>
      <c r="BL30" s="74" t="str">
        <f t="shared" si="110"/>
        <v>No data</v>
      </c>
      <c r="BM30" s="74" t="str">
        <f t="shared" si="110"/>
        <v>No data</v>
      </c>
      <c r="BN30" s="74" t="str">
        <f t="shared" si="110"/>
        <v>No data</v>
      </c>
      <c r="BO30" s="74" t="str">
        <f t="shared" si="110"/>
        <v>No data</v>
      </c>
      <c r="BP30" s="74" t="str">
        <f t="shared" si="110"/>
        <v>No data</v>
      </c>
      <c r="BQ30" s="74" t="str">
        <f t="shared" si="110"/>
        <v>No data</v>
      </c>
      <c r="BR30" s="74" t="str">
        <f t="shared" si="110"/>
        <v>No data</v>
      </c>
      <c r="BS30" s="74" t="str">
        <f t="shared" si="110"/>
        <v>No data</v>
      </c>
      <c r="BT30" s="74" t="str">
        <f t="shared" si="110"/>
        <v>No data</v>
      </c>
      <c r="BU30" s="74" t="str">
        <f t="shared" si="110"/>
        <v>No data</v>
      </c>
      <c r="BV30" s="74" t="str">
        <f t="shared" si="110"/>
        <v>No data</v>
      </c>
      <c r="BW30" s="74" t="str">
        <f t="shared" si="110"/>
        <v>No data</v>
      </c>
      <c r="BX30" s="74" t="str">
        <f t="shared" si="110"/>
        <v>No data</v>
      </c>
      <c r="BY30" s="74" t="str">
        <f t="shared" si="110"/>
        <v>No data</v>
      </c>
      <c r="BZ30" s="74" t="str">
        <f t="shared" si="110"/>
        <v>No data</v>
      </c>
      <c r="CA30" s="74" t="str">
        <f t="shared" si="110"/>
        <v>No data</v>
      </c>
      <c r="CB30" s="74" t="str">
        <f t="shared" si="110"/>
        <v>No data</v>
      </c>
    </row>
    <row r="31" spans="1:80" s="31" customFormat="1"/>
    <row r="32" spans="1:80">
      <c r="C32" s="21"/>
    </row>
    <row r="33" spans="3:3">
      <c r="C33" s="21"/>
    </row>
    <row r="34" spans="3:3">
      <c r="C34" s="21"/>
    </row>
    <row r="35" spans="3:3">
      <c r="C35" s="21"/>
    </row>
  </sheetData>
  <dataConsolidate/>
  <mergeCells count="16">
    <mergeCell ref="A6:A7"/>
    <mergeCell ref="B3:G3"/>
    <mergeCell ref="H3:P3"/>
    <mergeCell ref="AD5:AG5"/>
    <mergeCell ref="AD6:AG6"/>
    <mergeCell ref="Q3:AH3"/>
    <mergeCell ref="AM6:AP6"/>
    <mergeCell ref="AM5:AP5"/>
    <mergeCell ref="AJ3:AU3"/>
    <mergeCell ref="BP5:BR5"/>
    <mergeCell ref="BX5:CB5"/>
    <mergeCell ref="BD3:CB3"/>
    <mergeCell ref="AV3:AY3"/>
    <mergeCell ref="AZ3:BA3"/>
    <mergeCell ref="BB3:BC3"/>
    <mergeCell ref="BI5:BM5"/>
  </mergeCells>
  <conditionalFormatting sqref="AV8:AV17 I8:I17 K8:P17 R8:R17 X8:Y17 AB8:AH17 AJ8:AJ17 AL8:AQ17 AY8:BA17 BE8:BE17 BH8:BM17 BO8:BU17 BW8:CB17">
    <cfRule type="containsText" dxfId="10" priority="35" operator="containsText" text="No">
      <formula>NOT(ISERROR(SEARCH("No",I8)))</formula>
    </cfRule>
  </conditionalFormatting>
  <conditionalFormatting sqref="S8:S17 U8:V17">
    <cfRule type="containsText" dxfId="9" priority="26" operator="containsText" text="No">
      <formula>NOT(ISERROR(SEARCH("No",S8)))</formula>
    </cfRule>
    <cfRule type="containsText" dxfId="8" priority="30" operator="containsText" text="No">
      <formula>NOT(ISERROR(SEARCH("No",S8)))</formula>
    </cfRule>
  </conditionalFormatting>
  <conditionalFormatting sqref="T8:T17 AW8:AW17">
    <cfRule type="containsText" dxfId="7" priority="25" operator="containsText" text="Yes">
      <formula>NOT(ISERROR(SEARCH("Yes",T8)))</formula>
    </cfRule>
  </conditionalFormatting>
  <conditionalFormatting sqref="BF8:BF17">
    <cfRule type="containsText" dxfId="6" priority="12" operator="containsText" text="22:00 - 06:59">
      <formula>NOT(ISERROR(SEARCH("22:00 - 06:59",BF8)))</formula>
    </cfRule>
  </conditionalFormatting>
  <conditionalFormatting sqref="BG8:BG17">
    <cfRule type="containsText" dxfId="5" priority="11" operator="containsText" text="Unplanned">
      <formula>NOT(ISERROR(SEARCH("Unplanned",BG8)))</formula>
    </cfRule>
  </conditionalFormatting>
  <conditionalFormatting sqref="AT8">
    <cfRule type="containsText" dxfId="4" priority="5" operator="containsText" text="No">
      <formula>NOT(ISERROR(SEARCH("No",AT8)))</formula>
    </cfRule>
  </conditionalFormatting>
  <conditionalFormatting sqref="AT8:AT17">
    <cfRule type="containsText" dxfId="3" priority="4" operator="containsText" text="No">
      <formula>NOT(ISERROR(SEARCH("No",AT8)))</formula>
    </cfRule>
  </conditionalFormatting>
  <conditionalFormatting sqref="BC8:BC17">
    <cfRule type="containsText" dxfId="2" priority="3" operator="containsText" text="No">
      <formula>NOT(ISERROR(SEARCH("No",BC8)))</formula>
    </cfRule>
  </conditionalFormatting>
  <conditionalFormatting sqref="AS8:AS17">
    <cfRule type="containsText" dxfId="1" priority="2" operator="containsText" text="No">
      <formula>NOT(ISERROR(SEARCH("No",AS8)))</formula>
    </cfRule>
  </conditionalFormatting>
  <conditionalFormatting sqref="AU8:AU17">
    <cfRule type="containsText" dxfId="0" priority="1" operator="containsText" text="No">
      <formula>NOT(ISERROR(SEARCH("No",AU8)))</formula>
    </cfRule>
  </conditionalFormatting>
  <dataValidations count="9">
    <dataValidation type="list" allowBlank="1" showInputMessage="1" showErrorMessage="1" sqref="G8:G17">
      <formula1>Answer2</formula1>
    </dataValidation>
    <dataValidation type="date" allowBlank="1" showInputMessage="1" showErrorMessage="1" sqref="C8:D17">
      <formula1>36526</formula1>
      <formula2>55153</formula2>
    </dataValidation>
    <dataValidation type="list" allowBlank="1" showInputMessage="1" showErrorMessage="1" sqref="E8">
      <formula1>Answer1</formula1>
    </dataValidation>
    <dataValidation type="list" allowBlank="1" showInputMessage="1" showErrorMessage="1" sqref="AV8:AV17 AR8:AR17 H8:H17 Q8:Q17 AX8:AX17 AZ8:BB17 K8:M17 O8:O17 W8:W17 AI8:AI17 AK8:AK17">
      <formula1>Answer3</formula1>
    </dataValidation>
    <dataValidation type="list" allowBlank="1" showInputMessage="1" showErrorMessage="1" sqref="J8">
      <formula1>Answer4</formula1>
    </dataValidation>
    <dataValidation type="list" allowBlank="1" showInputMessage="1" showErrorMessage="1" sqref="BG8:BG17">
      <formula1>Answer8</formula1>
    </dataValidation>
    <dataValidation type="list" allowBlank="1" showInputMessage="1" showErrorMessage="1" sqref="BC8:BE17 I8:I17 N8:N17 P8:P17 S8:V17 X8:AH17 AJ8:AJ17 AL8:AQ17 AS8:AU17 AW8:AW17 AY8:AY17 BH8:CB17">
      <formula1>Answer6</formula1>
    </dataValidation>
    <dataValidation type="list" allowBlank="1" showInputMessage="1" showErrorMessage="1" sqref="BF8:BF17">
      <formula1>Answer9</formula1>
    </dataValidation>
    <dataValidation type="list" allowBlank="1" showInputMessage="1" showErrorMessage="1" sqref="R8:R17">
      <formula1>Answer8</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B25"/>
  <sheetViews>
    <sheetView workbookViewId="0">
      <selection sqref="A1:B1"/>
    </sheetView>
  </sheetViews>
  <sheetFormatPr defaultRowHeight="15"/>
  <cols>
    <col min="1" max="1" width="5.140625" style="2" customWidth="1"/>
    <col min="2" max="2" width="135" style="2" customWidth="1"/>
    <col min="3" max="16384" width="9.140625" style="2"/>
  </cols>
  <sheetData>
    <row r="1" spans="1:2" ht="18.75">
      <c r="A1" s="84" t="s">
        <v>42</v>
      </c>
      <c r="B1" s="84"/>
    </row>
    <row r="2" spans="1:2">
      <c r="A2" s="83" t="s">
        <v>132</v>
      </c>
      <c r="B2" s="83"/>
    </row>
    <row r="3" spans="1:2" s="16" customFormat="1" ht="30" customHeight="1">
      <c r="A3" s="17">
        <v>1</v>
      </c>
      <c r="B3" s="15" t="s">
        <v>142</v>
      </c>
    </row>
    <row r="4" spans="1:2" s="16" customFormat="1" ht="30" customHeight="1">
      <c r="A4" s="17">
        <v>2</v>
      </c>
      <c r="B4" s="15" t="s">
        <v>143</v>
      </c>
    </row>
    <row r="5" spans="1:2" s="16" customFormat="1" ht="30" customHeight="1">
      <c r="A5" s="17">
        <v>3</v>
      </c>
      <c r="B5" s="15" t="s">
        <v>144</v>
      </c>
    </row>
    <row r="6" spans="1:2" s="16" customFormat="1" ht="30" customHeight="1">
      <c r="A6" s="17">
        <v>4</v>
      </c>
      <c r="B6" s="15" t="s">
        <v>145</v>
      </c>
    </row>
    <row r="7" spans="1:2">
      <c r="A7" s="83" t="s">
        <v>133</v>
      </c>
      <c r="B7" s="83"/>
    </row>
    <row r="8" spans="1:2" s="16" customFormat="1" ht="45" customHeight="1">
      <c r="A8" s="17">
        <v>5</v>
      </c>
      <c r="B8" s="18" t="s">
        <v>146</v>
      </c>
    </row>
    <row r="9" spans="1:2" s="16" customFormat="1" ht="45" customHeight="1">
      <c r="A9" s="17">
        <v>6</v>
      </c>
      <c r="B9" s="18" t="s">
        <v>147</v>
      </c>
    </row>
    <row r="10" spans="1:2" s="16" customFormat="1" ht="45" customHeight="1">
      <c r="A10" s="17">
        <v>7</v>
      </c>
      <c r="B10" s="18" t="s">
        <v>137</v>
      </c>
    </row>
    <row r="11" spans="1:2" s="16" customFormat="1" ht="45" customHeight="1">
      <c r="A11" s="17">
        <v>8</v>
      </c>
      <c r="B11" s="18" t="s">
        <v>138</v>
      </c>
    </row>
    <row r="12" spans="1:2" s="16" customFormat="1" ht="45" customHeight="1">
      <c r="A12" s="19">
        <v>9</v>
      </c>
      <c r="B12" s="15" t="s">
        <v>140</v>
      </c>
    </row>
    <row r="13" spans="1:2">
      <c r="A13" s="83" t="s">
        <v>134</v>
      </c>
      <c r="B13" s="83"/>
    </row>
    <row r="14" spans="1:2" s="16" customFormat="1" ht="90" customHeight="1">
      <c r="A14" s="17">
        <v>10</v>
      </c>
      <c r="B14" s="15" t="s">
        <v>141</v>
      </c>
    </row>
    <row r="15" spans="1:2" s="16" customFormat="1" ht="45" customHeight="1">
      <c r="A15" s="17">
        <v>11</v>
      </c>
      <c r="B15" s="15" t="s">
        <v>148</v>
      </c>
    </row>
    <row r="16" spans="1:2" s="16" customFormat="1" ht="45" customHeight="1">
      <c r="A16" s="17">
        <v>12</v>
      </c>
      <c r="B16" s="15" t="s">
        <v>149</v>
      </c>
    </row>
    <row r="17" spans="1:2">
      <c r="A17" s="83" t="s">
        <v>135</v>
      </c>
      <c r="B17" s="83"/>
    </row>
    <row r="18" spans="1:2" s="16" customFormat="1" ht="45" customHeight="1">
      <c r="A18" s="17">
        <v>13</v>
      </c>
      <c r="B18" s="15" t="s">
        <v>150</v>
      </c>
    </row>
    <row r="19" spans="1:2" s="16" customFormat="1" ht="60" customHeight="1">
      <c r="A19" s="17">
        <v>14</v>
      </c>
      <c r="B19" s="15" t="s">
        <v>151</v>
      </c>
    </row>
    <row r="20" spans="1:2">
      <c r="A20" s="83" t="s">
        <v>136</v>
      </c>
      <c r="B20" s="83"/>
    </row>
    <row r="21" spans="1:2" s="16" customFormat="1" ht="30" customHeight="1">
      <c r="A21" s="17">
        <v>15</v>
      </c>
      <c r="B21" s="15" t="s">
        <v>152</v>
      </c>
    </row>
    <row r="22" spans="1:2" s="16" customFormat="1" ht="45" customHeight="1">
      <c r="A22" s="17">
        <v>16</v>
      </c>
      <c r="B22" s="15" t="s">
        <v>139</v>
      </c>
    </row>
    <row r="23" spans="1:2" s="16" customFormat="1" ht="45" customHeight="1">
      <c r="A23" s="17">
        <v>17</v>
      </c>
      <c r="B23" s="15" t="s">
        <v>153</v>
      </c>
    </row>
    <row r="24" spans="1:2" s="16" customFormat="1" ht="30" customHeight="1">
      <c r="A24" s="17">
        <v>18</v>
      </c>
      <c r="B24" s="15" t="s">
        <v>154</v>
      </c>
    </row>
    <row r="25" spans="1:2" s="16" customFormat="1" ht="45" customHeight="1">
      <c r="A25" s="17">
        <v>19</v>
      </c>
      <c r="B25" s="15" t="s">
        <v>155</v>
      </c>
    </row>
  </sheetData>
  <mergeCells count="6">
    <mergeCell ref="A20:B20"/>
    <mergeCell ref="A17:B17"/>
    <mergeCell ref="A13:B13"/>
    <mergeCell ref="A1:B1"/>
    <mergeCell ref="A7:B7"/>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Q5"/>
  <sheetViews>
    <sheetView workbookViewId="0">
      <selection activeCell="Q2" sqref="Q2"/>
    </sheetView>
  </sheetViews>
  <sheetFormatPr defaultRowHeight="15"/>
  <sheetData>
    <row r="1" spans="1:17">
      <c r="A1" t="s">
        <v>20</v>
      </c>
      <c r="C1" t="s">
        <v>21</v>
      </c>
      <c r="E1" t="s">
        <v>25</v>
      </c>
      <c r="G1" t="s">
        <v>27</v>
      </c>
      <c r="I1" t="s">
        <v>30</v>
      </c>
      <c r="K1" t="s">
        <v>31</v>
      </c>
      <c r="M1" t="s">
        <v>39</v>
      </c>
      <c r="O1" t="s">
        <v>285</v>
      </c>
      <c r="Q1" t="s">
        <v>286</v>
      </c>
    </row>
    <row r="2" spans="1:17">
      <c r="A2" t="s">
        <v>172</v>
      </c>
      <c r="C2" t="s">
        <v>179</v>
      </c>
      <c r="E2" t="s">
        <v>22</v>
      </c>
      <c r="G2" t="s">
        <v>186</v>
      </c>
      <c r="I2" t="s">
        <v>196</v>
      </c>
      <c r="K2" t="s">
        <v>22</v>
      </c>
      <c r="M2" t="s">
        <v>238</v>
      </c>
      <c r="O2" t="s">
        <v>196</v>
      </c>
      <c r="Q2" t="s">
        <v>238</v>
      </c>
    </row>
    <row r="3" spans="1:17">
      <c r="A3" t="s">
        <v>173</v>
      </c>
      <c r="C3" t="s">
        <v>180</v>
      </c>
      <c r="E3" t="s">
        <v>23</v>
      </c>
      <c r="G3" t="s">
        <v>43</v>
      </c>
      <c r="I3" t="s">
        <v>197</v>
      </c>
      <c r="K3" t="s">
        <v>23</v>
      </c>
      <c r="M3" t="s">
        <v>239</v>
      </c>
      <c r="O3" t="s">
        <v>197</v>
      </c>
      <c r="Q3" t="s">
        <v>239</v>
      </c>
    </row>
    <row r="4" spans="1:17">
      <c r="A4" t="s">
        <v>174</v>
      </c>
      <c r="K4" t="s">
        <v>116</v>
      </c>
      <c r="O4" t="s">
        <v>116</v>
      </c>
    </row>
    <row r="5" spans="1:17">
      <c r="A5" t="s">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G23" sqref="G23"/>
    </sheetView>
  </sheetViews>
  <sheetFormatPr defaultRowHeight="15"/>
  <cols>
    <col min="1" max="1" width="10.42578125" style="2" customWidth="1"/>
    <col min="2" max="2" width="34.85546875" style="2" customWidth="1"/>
    <col min="3" max="3" width="2" style="2" customWidth="1"/>
    <col min="4" max="4" width="10.42578125" style="2" customWidth="1"/>
    <col min="5" max="5" width="34.85546875" style="2" customWidth="1"/>
    <col min="6" max="16384" width="9.140625" style="2"/>
  </cols>
  <sheetData>
    <row r="1" spans="1:5">
      <c r="A1" s="85" t="s">
        <v>36</v>
      </c>
      <c r="B1" s="85"/>
      <c r="C1" s="85"/>
      <c r="D1" s="85"/>
      <c r="E1" s="85"/>
    </row>
    <row r="2" spans="1:5">
      <c r="A2" s="86" t="s">
        <v>43</v>
      </c>
      <c r="B2" s="86"/>
      <c r="C2" s="86"/>
      <c r="D2" s="86"/>
      <c r="E2" s="86"/>
    </row>
    <row r="3" spans="1:5">
      <c r="A3" s="9">
        <v>100</v>
      </c>
      <c r="B3" s="9" t="s">
        <v>44</v>
      </c>
      <c r="C3" s="87"/>
      <c r="D3" s="9">
        <v>145</v>
      </c>
      <c r="E3" s="9" t="s">
        <v>45</v>
      </c>
    </row>
    <row r="4" spans="1:5">
      <c r="A4" s="9">
        <v>101</v>
      </c>
      <c r="B4" s="9" t="s">
        <v>46</v>
      </c>
      <c r="C4" s="87"/>
      <c r="D4" s="9">
        <v>150</v>
      </c>
      <c r="E4" s="9" t="s">
        <v>47</v>
      </c>
    </row>
    <row r="5" spans="1:5">
      <c r="A5" s="9">
        <v>103</v>
      </c>
      <c r="B5" s="9" t="s">
        <v>48</v>
      </c>
      <c r="C5" s="87"/>
      <c r="D5" s="9">
        <v>160</v>
      </c>
      <c r="E5" s="9" t="s">
        <v>49</v>
      </c>
    </row>
    <row r="6" spans="1:5">
      <c r="A6" s="9">
        <v>104</v>
      </c>
      <c r="B6" s="9" t="s">
        <v>50</v>
      </c>
      <c r="C6" s="87"/>
      <c r="D6" s="9">
        <v>161</v>
      </c>
      <c r="E6" s="9" t="s">
        <v>51</v>
      </c>
    </row>
    <row r="7" spans="1:5">
      <c r="A7" s="9">
        <v>105</v>
      </c>
      <c r="B7" s="9" t="s">
        <v>52</v>
      </c>
      <c r="C7" s="87"/>
      <c r="D7" s="9">
        <v>170</v>
      </c>
      <c r="E7" s="9" t="s">
        <v>53</v>
      </c>
    </row>
    <row r="8" spans="1:5">
      <c r="A8" s="9">
        <v>106</v>
      </c>
      <c r="B8" s="9" t="s">
        <v>54</v>
      </c>
      <c r="C8" s="87"/>
      <c r="D8" s="9">
        <v>172</v>
      </c>
      <c r="E8" s="9" t="s">
        <v>55</v>
      </c>
    </row>
    <row r="9" spans="1:5">
      <c r="A9" s="9">
        <v>107</v>
      </c>
      <c r="B9" s="9" t="s">
        <v>56</v>
      </c>
      <c r="C9" s="87"/>
      <c r="D9" s="9">
        <v>173</v>
      </c>
      <c r="E9" s="9" t="s">
        <v>57</v>
      </c>
    </row>
    <row r="10" spans="1:5">
      <c r="A10" s="9">
        <v>110</v>
      </c>
      <c r="B10" s="9" t="s">
        <v>58</v>
      </c>
      <c r="C10" s="87"/>
      <c r="D10" s="9">
        <v>180</v>
      </c>
      <c r="E10" s="9" t="s">
        <v>59</v>
      </c>
    </row>
    <row r="11" spans="1:5">
      <c r="A11" s="9">
        <v>120</v>
      </c>
      <c r="B11" s="9" t="s">
        <v>60</v>
      </c>
      <c r="C11" s="87"/>
      <c r="D11" s="9">
        <v>190</v>
      </c>
      <c r="E11" s="9" t="s">
        <v>61</v>
      </c>
    </row>
    <row r="12" spans="1:5">
      <c r="A12" s="9">
        <v>130</v>
      </c>
      <c r="B12" s="9" t="s">
        <v>62</v>
      </c>
      <c r="C12" s="87"/>
      <c r="D12" s="9">
        <v>192</v>
      </c>
      <c r="E12" s="9" t="s">
        <v>63</v>
      </c>
    </row>
    <row r="13" spans="1:5">
      <c r="A13" s="9">
        <v>140</v>
      </c>
      <c r="B13" s="9" t="s">
        <v>64</v>
      </c>
      <c r="C13" s="87"/>
      <c r="D13" s="88"/>
      <c r="E13" s="89"/>
    </row>
    <row r="15" spans="1:5">
      <c r="A15" s="86" t="s">
        <v>65</v>
      </c>
      <c r="B15" s="86"/>
      <c r="C15" s="86"/>
      <c r="D15" s="86"/>
      <c r="E15" s="86"/>
    </row>
    <row r="16" spans="1:5">
      <c r="A16" s="9">
        <v>300</v>
      </c>
      <c r="B16" s="9" t="s">
        <v>66</v>
      </c>
      <c r="C16" s="87"/>
      <c r="D16" s="9">
        <v>361</v>
      </c>
      <c r="E16" s="9" t="s">
        <v>67</v>
      </c>
    </row>
    <row r="17" spans="1:5">
      <c r="A17" s="9">
        <v>301</v>
      </c>
      <c r="B17" s="9" t="s">
        <v>68</v>
      </c>
      <c r="C17" s="87"/>
      <c r="D17" s="9">
        <v>370</v>
      </c>
      <c r="E17" s="9" t="s">
        <v>69</v>
      </c>
    </row>
    <row r="18" spans="1:5">
      <c r="A18" s="9">
        <v>302</v>
      </c>
      <c r="B18" s="9" t="s">
        <v>70</v>
      </c>
      <c r="C18" s="87"/>
      <c r="D18" s="9">
        <v>400</v>
      </c>
      <c r="E18" s="9" t="s">
        <v>71</v>
      </c>
    </row>
    <row r="19" spans="1:5">
      <c r="A19" s="9">
        <v>303</v>
      </c>
      <c r="B19" s="9" t="s">
        <v>72</v>
      </c>
      <c r="C19" s="87"/>
      <c r="D19" s="9">
        <v>410</v>
      </c>
      <c r="E19" s="9" t="s">
        <v>73</v>
      </c>
    </row>
    <row r="20" spans="1:5">
      <c r="A20" s="9">
        <v>306</v>
      </c>
      <c r="B20" s="9" t="s">
        <v>74</v>
      </c>
      <c r="C20" s="87"/>
      <c r="D20" s="9">
        <v>430</v>
      </c>
      <c r="E20" s="9" t="s">
        <v>75</v>
      </c>
    </row>
    <row r="21" spans="1:5">
      <c r="A21" s="9">
        <v>307</v>
      </c>
      <c r="B21" s="9" t="s">
        <v>76</v>
      </c>
      <c r="C21" s="87"/>
      <c r="D21" s="9">
        <v>500</v>
      </c>
      <c r="E21" s="9" t="s">
        <v>77</v>
      </c>
    </row>
    <row r="22" spans="1:5">
      <c r="A22" s="9">
        <v>314</v>
      </c>
      <c r="B22" s="9" t="s">
        <v>78</v>
      </c>
      <c r="C22" s="87"/>
      <c r="D22" s="9">
        <v>501</v>
      </c>
      <c r="E22" s="9" t="s">
        <v>79</v>
      </c>
    </row>
    <row r="23" spans="1:5">
      <c r="A23" s="9">
        <v>315</v>
      </c>
      <c r="B23" s="9" t="s">
        <v>80</v>
      </c>
      <c r="C23" s="87"/>
      <c r="D23" s="9">
        <v>502</v>
      </c>
      <c r="E23" s="9" t="s">
        <v>81</v>
      </c>
    </row>
    <row r="24" spans="1:5">
      <c r="A24" s="9">
        <v>320</v>
      </c>
      <c r="B24" s="9" t="s">
        <v>82</v>
      </c>
      <c r="C24" s="87"/>
      <c r="D24" s="9">
        <v>800</v>
      </c>
      <c r="E24" s="9" t="s">
        <v>83</v>
      </c>
    </row>
    <row r="25" spans="1:5">
      <c r="A25" s="9">
        <v>340</v>
      </c>
      <c r="B25" s="9" t="s">
        <v>84</v>
      </c>
      <c r="C25" s="87"/>
      <c r="D25" s="9">
        <v>810</v>
      </c>
      <c r="E25" s="9" t="s">
        <v>85</v>
      </c>
    </row>
    <row r="26" spans="1:5">
      <c r="A26" s="9">
        <v>350</v>
      </c>
      <c r="B26" s="9" t="s">
        <v>86</v>
      </c>
      <c r="C26" s="87"/>
      <c r="D26" s="9">
        <v>820</v>
      </c>
      <c r="E26" s="9" t="s">
        <v>87</v>
      </c>
    </row>
    <row r="27" spans="1:5">
      <c r="A27" s="9">
        <v>352</v>
      </c>
      <c r="B27" s="9" t="s">
        <v>88</v>
      </c>
      <c r="C27" s="87"/>
      <c r="D27" s="9">
        <v>823</v>
      </c>
      <c r="E27" s="9" t="s">
        <v>89</v>
      </c>
    </row>
    <row r="28" spans="1:5">
      <c r="A28" s="9">
        <v>360</v>
      </c>
      <c r="B28" s="9" t="s">
        <v>90</v>
      </c>
      <c r="C28" s="87"/>
      <c r="D28" s="87"/>
      <c r="E28" s="87"/>
    </row>
    <row r="30" spans="1:5">
      <c r="A30" s="90" t="s">
        <v>37</v>
      </c>
      <c r="B30" s="90"/>
      <c r="C30" s="90"/>
      <c r="D30" s="90"/>
    </row>
    <row r="31" spans="1:5">
      <c r="A31" s="10" t="s">
        <v>91</v>
      </c>
      <c r="B31" s="91" t="s">
        <v>41</v>
      </c>
      <c r="C31" s="91"/>
      <c r="D31" s="91"/>
    </row>
    <row r="32" spans="1:5">
      <c r="A32" s="10" t="s">
        <v>92</v>
      </c>
      <c r="B32" s="91" t="s">
        <v>93</v>
      </c>
      <c r="C32" s="91"/>
      <c r="D32" s="91"/>
    </row>
    <row r="33" spans="1:10">
      <c r="A33" s="10" t="s">
        <v>94</v>
      </c>
      <c r="B33" s="91" t="s">
        <v>95</v>
      </c>
      <c r="C33" s="91"/>
      <c r="D33" s="91"/>
    </row>
    <row r="34" spans="1:10">
      <c r="A34" s="10" t="s">
        <v>96</v>
      </c>
      <c r="B34" s="91" t="s">
        <v>97</v>
      </c>
      <c r="C34" s="91"/>
      <c r="D34" s="91"/>
    </row>
    <row r="35" spans="1:10">
      <c r="A35" s="10" t="s">
        <v>98</v>
      </c>
      <c r="B35" s="91" t="s">
        <v>99</v>
      </c>
      <c r="C35" s="91"/>
      <c r="D35" s="91"/>
    </row>
    <row r="36" spans="1:10">
      <c r="A36" s="10" t="s">
        <v>100</v>
      </c>
      <c r="B36" s="91" t="s">
        <v>101</v>
      </c>
      <c r="C36" s="91"/>
      <c r="D36" s="91"/>
    </row>
    <row r="37" spans="1:10">
      <c r="A37" s="10" t="s">
        <v>102</v>
      </c>
      <c r="B37" s="91" t="s">
        <v>103</v>
      </c>
      <c r="C37" s="91"/>
      <c r="D37" s="91"/>
    </row>
    <row r="38" spans="1:10">
      <c r="A38" s="10" t="s">
        <v>104</v>
      </c>
      <c r="B38" s="91" t="s">
        <v>28</v>
      </c>
      <c r="C38" s="91"/>
      <c r="D38" s="91"/>
    </row>
    <row r="40" spans="1:10">
      <c r="A40" s="90" t="s">
        <v>38</v>
      </c>
      <c r="B40" s="90"/>
      <c r="C40" s="90"/>
      <c r="D40" s="90"/>
      <c r="E40" s="90"/>
      <c r="F40" s="90"/>
      <c r="G40" s="90"/>
      <c r="H40" s="90"/>
      <c r="I40" s="90"/>
      <c r="J40" s="90"/>
    </row>
    <row r="41" spans="1:10">
      <c r="A41" s="11" t="s">
        <v>32</v>
      </c>
      <c r="B41" s="92" t="s">
        <v>105</v>
      </c>
      <c r="C41" s="92"/>
      <c r="D41" s="92"/>
      <c r="E41" s="92"/>
      <c r="F41" s="92"/>
      <c r="G41" s="92"/>
      <c r="H41" s="92"/>
      <c r="I41" s="92"/>
      <c r="J41" s="92"/>
    </row>
    <row r="42" spans="1:10" ht="30" customHeight="1">
      <c r="A42" s="11" t="s">
        <v>33</v>
      </c>
      <c r="B42" s="92" t="s">
        <v>106</v>
      </c>
      <c r="C42" s="92"/>
      <c r="D42" s="92"/>
      <c r="E42" s="92"/>
      <c r="F42" s="92"/>
      <c r="G42" s="92"/>
      <c r="H42" s="92"/>
      <c r="I42" s="92"/>
      <c r="J42" s="92"/>
    </row>
    <row r="43" spans="1:10" ht="45" customHeight="1">
      <c r="A43" s="11" t="s">
        <v>34</v>
      </c>
      <c r="B43" s="92" t="s">
        <v>107</v>
      </c>
      <c r="C43" s="92"/>
      <c r="D43" s="92"/>
      <c r="E43" s="92"/>
      <c r="F43" s="92"/>
      <c r="G43" s="92"/>
      <c r="H43" s="92"/>
      <c r="I43" s="92"/>
      <c r="J43" s="92"/>
    </row>
    <row r="44" spans="1:10" ht="45" customHeight="1">
      <c r="A44" s="11" t="s">
        <v>35</v>
      </c>
      <c r="B44" s="92" t="s">
        <v>108</v>
      </c>
      <c r="C44" s="92"/>
      <c r="D44" s="92"/>
      <c r="E44" s="92"/>
      <c r="F44" s="92"/>
      <c r="G44" s="92"/>
      <c r="H44" s="92"/>
      <c r="I44" s="92"/>
      <c r="J44" s="92"/>
    </row>
  </sheetData>
  <mergeCells count="21">
    <mergeCell ref="B38:D38"/>
    <mergeCell ref="B44:J44"/>
    <mergeCell ref="B43:J43"/>
    <mergeCell ref="B42:J42"/>
    <mergeCell ref="B41:J41"/>
    <mergeCell ref="A40:J40"/>
    <mergeCell ref="B33:D33"/>
    <mergeCell ref="B34:D34"/>
    <mergeCell ref="B35:D35"/>
    <mergeCell ref="B36:D36"/>
    <mergeCell ref="B37:D37"/>
    <mergeCell ref="C16:C28"/>
    <mergeCell ref="D28:E28"/>
    <mergeCell ref="A30:D30"/>
    <mergeCell ref="B31:D31"/>
    <mergeCell ref="B32:D32"/>
    <mergeCell ref="A1:E1"/>
    <mergeCell ref="A2:E2"/>
    <mergeCell ref="C3:C13"/>
    <mergeCell ref="D13:E13"/>
    <mergeCell ref="A15:E15"/>
  </mergeCells>
  <pageMargins left="0.7" right="0.7" top="0.75" bottom="0.75" header="0.3" footer="0.3"/>
  <ignoredErrors>
    <ignoredError sqref="A31: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Instructions</vt:lpstr>
      <vt:lpstr>Audit Tool</vt:lpstr>
      <vt:lpstr>Recommendations</vt:lpstr>
      <vt:lpstr>Sheet7</vt:lpstr>
      <vt:lpstr>Definitions</vt:lpstr>
      <vt:lpstr>Answer1</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cp:lastPrinted>2014-10-06T10:35:53Z</cp:lastPrinted>
  <dcterms:created xsi:type="dcterms:W3CDTF">2014-09-05T10:59:25Z</dcterms:created>
  <dcterms:modified xsi:type="dcterms:W3CDTF">2014-11-12T15:33:07Z</dcterms:modified>
</cp:coreProperties>
</file>